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worksheets/sheet9.xml" ContentType="application/vnd.openxmlformats-officedocument.spreadsheetml.worksheet+xml"/>
  <Override PartName="/xl/drawings/drawing9.xml" ContentType="application/vnd.openxmlformats-officedocument.drawing+xml"/>
  <Override PartName="/xl/worksheets/sheet10.xml" ContentType="application/vnd.openxmlformats-officedocument.spreadsheetml.worksheet+xml"/>
  <Override PartName="/xl/drawings/drawing10.xml" ContentType="application/vnd.openxmlformats-officedocument.drawing+xml"/>
  <Override PartName="/xl/worksheets/sheet11.xml" ContentType="application/vnd.openxmlformats-officedocument.spreadsheetml.worksheet+xml"/>
  <Override PartName="/xl/drawings/drawing11.xml" ContentType="application/vnd.openxmlformats-officedocument.drawing+xml"/>
  <Override PartName="/xl/worksheets/sheet12.xml" ContentType="application/vnd.openxmlformats-officedocument.spreadsheetml.worksheet+xml"/>
  <Override PartName="/xl/drawings/drawing12.xml" ContentType="application/vnd.openxmlformats-officedocument.drawing+xml"/>
  <Override PartName="/xl/worksheets/sheet13.xml" ContentType="application/vnd.openxmlformats-officedocument.spreadsheetml.worksheet+xml"/>
  <Override PartName="/xl/drawings/drawing13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katerina.vlkova" reservationPassword="0"/>
  <workbookPr/>
  <bookViews>
    <workbookView xWindow="240" yWindow="120" windowWidth="14940" windowHeight="9225" activeTab="0"/>
  </bookViews>
  <sheets>
    <sheet name="SO 001" sheetId="1" r:id="rId1"/>
    <sheet name="SO 101" sheetId="2" r:id="rId2"/>
    <sheet name="SO 102" sheetId="3" r:id="rId3"/>
    <sheet name="SO 103" sheetId="4" r:id="rId4"/>
    <sheet name="SO 181.1" sheetId="5" r:id="rId5"/>
    <sheet name="SO 181.2" sheetId="6" r:id="rId6"/>
    <sheet name="SO 182.1" sheetId="7" r:id="rId7"/>
    <sheet name="SO 182.2" sheetId="8" r:id="rId8"/>
    <sheet name="SO 183.1" sheetId="9" r:id="rId9"/>
    <sheet name="SO 183.2" sheetId="10" r:id="rId10"/>
    <sheet name="SO 191" sheetId="11" r:id="rId11"/>
    <sheet name="SO 192" sheetId="12" r:id="rId12"/>
    <sheet name="SO 193" sheetId="13" r:id="rId13"/>
  </sheets>
  <definedNames/>
  <calcPr/>
  <webPublishing/>
</workbook>
</file>

<file path=xl/sharedStrings.xml><?xml version="1.0" encoding="utf-8"?>
<sst xmlns="http://schemas.openxmlformats.org/spreadsheetml/2006/main" count="3852" uniqueCount="619">
  <si>
    <t>ASPE10</t>
  </si>
  <si>
    <t>S</t>
  </si>
  <si>
    <t>Firma: ÚDRŽBA SILNIC Královéhradeckého kraje a.s.</t>
  </si>
  <si>
    <t>Soupis prací objektu</t>
  </si>
  <si>
    <t xml:space="preserve">Stavba: </t>
  </si>
  <si>
    <t>35971b</t>
  </si>
  <si>
    <t>III/32112, Skuhrov n. Bělou - Lomy - 16012024_neoceněný</t>
  </si>
  <si>
    <t>O</t>
  </si>
  <si>
    <t>Rozpočet:</t>
  </si>
  <si>
    <t>0,00</t>
  </si>
  <si>
    <t>15,00</t>
  </si>
  <si>
    <t>21,00</t>
  </si>
  <si>
    <t>3</t>
  </si>
  <si>
    <t>2</t>
  </si>
  <si>
    <t>SO 001</t>
  </si>
  <si>
    <t>Všeobecné a ostatní náklady (řada SO 100)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</si>
  <si>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</si>
  <si>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</si>
  <si>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</si>
  <si>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</si>
  <si>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</si>
  <si>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</si>
  <si>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</si>
  <si>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</si>
  <si>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</si>
  <si>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</si>
  <si>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</si>
  <si>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</si>
  <si>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</si>
  <si>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</si>
  <si>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</si>
  <si>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</si>
  <si>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</si>
  <si>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</si>
  <si>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</si>
  <si>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</si>
  <si>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02620</t>
  </si>
  <si>
    <t/>
  </si>
  <si>
    <t>ZKOUŠENÍ KONSTRUKCÍ A PRACÍ NEZÁVISLOU ZKUŠEBNOU</t>
  </si>
  <si>
    <t>KPL</t>
  </si>
  <si>
    <t>PP</t>
  </si>
  <si>
    <t>Zkouška hutnění Edef,2  (statická deska). Dle určení TDI. Předpoklad v místě sanací.</t>
  </si>
  <si>
    <t>VV</t>
  </si>
  <si>
    <t>SO 101 10=10,000 [A] 
SO 102 8=8,000 [B] 
SO 103 8=8,000 [C] 
Celkové množství 26.000000=26,000 [D]</t>
  </si>
  <si>
    <t>TS</t>
  </si>
  <si>
    <t>zahrnuje veškeré náklady spojené s objednatelem požadovanými zkouškami</t>
  </si>
  <si>
    <t>02911</t>
  </si>
  <si>
    <t>OSTATNÍ POŽADAVKY - GEODETICKÉ ZAMĚŘENÍ</t>
  </si>
  <si>
    <t>HM</t>
  </si>
  <si>
    <t>Geodetické práce před výstavbou - vytyčení stavby  
SO 101 18=18,000 [C] 
SO 102 12=12,000 [D] 
SO 103 20=20,000 [E] 
SO 180 - výhybny 5*0,2+4*0,2+9*0,2=3,600 [G] 
Geodetické práce po výstavbě - zaměření skutečného provedení  
SO 101 18=18,000 [I] 
SO 102 12=12,000 [J] 
SO 103 20=20,000 [K] 
SO 180 - výhybny 5*0,2+4*0,2+9*0,2=3,600 [F] 
Celkové množství 107.200000=107,200 [H]</t>
  </si>
  <si>
    <t>zahrnuje veškeré náklady spojené s objednatelem požadovanými pracemi</t>
  </si>
  <si>
    <t>02940</t>
  </si>
  <si>
    <t>OSTATNÍ POŽADAVKY - VYPRACOVÁNÍ DOKUMENTACE</t>
  </si>
  <si>
    <t>Vypracování dokumentace přechodného a trvalého dopravního značení pro stanovení dopravního značení před zahájením výstavby.</t>
  </si>
  <si>
    <t>SO 101 1=1,000 [A] 
SO 102 1=1,000 [B] 
SO 103 1=1,000 [C] 
Celkové množství 3=3,000 [D]</t>
  </si>
  <si>
    <t>02943</t>
  </si>
  <si>
    <t>OSTATNÍ POŽADAVKY - VYPRACOVÁNÍ RDS</t>
  </si>
  <si>
    <t>Vypracování realizační dokumentace vybraných propustků zhotovitelem.</t>
  </si>
  <si>
    <t>02944</t>
  </si>
  <si>
    <t>OSTAT POŽADAVKY - DOKUMENTACE SKUTEČ PROVEDENÍ V DIGIT FORMĚ</t>
  </si>
  <si>
    <t>Vypracování dokumentace skutečného provedení stavby (DSPS) a to v následujícím rozsahu:  
Dokumentace skutečného provedení se předává v tištěné podobě (2 paré) a v digitální.</t>
  </si>
  <si>
    <t>02946</t>
  </si>
  <si>
    <t>OSTAT POŽADAVKY - FOTODOKUMENTACE</t>
  </si>
  <si>
    <t>Zajištění video a fotodokumentace všech objízdných tras v rámci stavby a přilehlých nemovitostí v těsné blízko stavby, které by mohly být stavbou dotčeny. Případně objekty dotčené vedením objízdné trasy.</t>
  </si>
  <si>
    <t>před výstavbou  
SO 101 1=1,000 [C] 
SO 102 1=1,000 [D] 
SO 103 1=1,000 [E] 
SO 180 1=1,000 [G] 
po výstavbě  
SO 101 1=1,000 [I] 
SO 102 1=1,000 [J] 
SO 103 1=1,000 [K] 
SO 180 1=1,000 [F] 
Celkové množství 8.000000=8,000 [H]</t>
  </si>
  <si>
    <t>položka zahrnuje:  
- fotodokumentaci zadavatelem požadovaného děje a konstrukcí v požadovaných časových intervalech  
- zadavatelem specifikované výstupy (fotografie v papírovém a digitálním formátu) v požadovaném počtu</t>
  </si>
  <si>
    <t>7</t>
  </si>
  <si>
    <t>02991</t>
  </si>
  <si>
    <t>OSTATNÍ POŽADAVKY - INFORMAČNÍ TABULE</t>
  </si>
  <si>
    <t>KUS</t>
  </si>
  <si>
    <t>Náklady na zřízení a udržování informačních tabulí s údaji o stavbě s textem dle vzoru objednatele. Po ukončení stavby jejich odstranění.  
Položka zahrnuje i přemístění cedulí mezi SO a jednotlivými fázemi.</t>
  </si>
  <si>
    <t>pro SO 101 4=4,000 [A] 
pro SO 102 4=4,000 [B] 
pro SO 103 4=4,000 [C] 
Celkové množství 12.000000=12,000 [D]</t>
  </si>
  <si>
    <t>položka zahrnuje:  
- dodání a osazení informačních tabulí v předepsaném provedení a množství s obsahem předepsaným zadavatelem  
- veškeré nosné a upevňovací konstrukce  
- základové konstrukce včetně nutných zemních prací  
- demontáž a odvoz po skončení platnosti  
- případně nutné opravy poškozených čátí během platnosti</t>
  </si>
  <si>
    <t>8</t>
  </si>
  <si>
    <t>03100</t>
  </si>
  <si>
    <t>ZAŘÍZENÍ STAVENIŠTĚ - ZŘÍZENÍ, PROVOZ, DEMONTÁŽ</t>
  </si>
  <si>
    <t>Kompletní zařízení staveniště pro celou stavbu vč. případných přesunů dle prováděných SO.</t>
  </si>
  <si>
    <t>SO 101 1=1,000 [A] 
SO 102 1=1,000 [B] 
SO 103 1=1,000 [C] 
Celkové množství 3.000000=3,000 [D]</t>
  </si>
  <si>
    <t>zahrnuje objednatelem povolené náklady na pořízení (event. pronájem), provozování, udržování a likvidaci zhotovitelova zařízení</t>
  </si>
  <si>
    <t>SO 101</t>
  </si>
  <si>
    <t>Oprava povrchu 0,920 - 2,727 km</t>
  </si>
  <si>
    <t>015111</t>
  </si>
  <si>
    <t>POPLATKY ZA LIKVIDACI ODPADŮ NEKONTAMINOVANÝCH - 17 05 04  VYTĚŽENÉ ZEMINY A HORNINY -  I. TŘÍDA TĚŽITELNOSTI</t>
  </si>
  <si>
    <t>T</t>
  </si>
  <si>
    <t>Všechny položky zahrnutí dopravu na skládku. 1 m3 = 1,7 t</t>
  </si>
  <si>
    <t>pol. č. 11332.1 27,394*1,7=46,570 [A] 
pol. č. 12924 1648,5*0,2*1,7=560,490 [C] 
pol. č. 12932 980*0,5*1,7=833,000 [D] 
pol. č. 13273 192,53*1,7=327,301 [E] 
Celkové množství 1767.361000=1 767,361 [B]</t>
  </si>
  <si>
    <t>1. Položka obsahuje:  
 – veškeré poplatky provozovateli skládky, recyklační linky nebo jiného zařízení na zpracování nebo likvidaci odpadů související s převzetím, uložením, zpracováním nebo likvidací odpadu  
2. Položka neobsahuje:  
 – náklady spojené s dopravou odpadu z místa stavby na místo převzetí provozovatelem skládky, recyklační linky nebo jiného zařízení na zpracování nebo likvidaci odpadů  
3. Způsob měření:  
Tunou se rozumí hmotnost odpadu vytříděného v souladu se zákonem č. 541/2020 Sb., o nakládání s odpady, v platném znění.</t>
  </si>
  <si>
    <t>ČERPÁNO POUZE SE SOUHLASEM TDI. SANACE aktivní zóny. Všechny položky zahrnutí dopravu na skládku. 1 m3 = 1,7 t</t>
  </si>
  <si>
    <t>pol. č. 11332.2 892,213*1,7=1 516,762 [A] 
pol. č. 12273.2 87,9*1,7=149,430 [B] 
Celkové množství 1666.192000=1 666,192 [C]</t>
  </si>
  <si>
    <t>015140</t>
  </si>
  <si>
    <t>POPLATKY ZA LIKVIDACI ODPADŮ NEKONTAMINOVANÝCH - 17 01 01  BETON Z DEMOLIC OBJEKTŮ, ZÁKLADŮ TV</t>
  </si>
  <si>
    <t>Všechny položky zahrnutí dopravu na skládku. Betonový odpad. 1 m3 = 2,3 t</t>
  </si>
  <si>
    <t>pol. č. 11352 262*0,12*2,3=72,312 [A]</t>
  </si>
  <si>
    <t>Zemní práce</t>
  </si>
  <si>
    <t>11332</t>
  </si>
  <si>
    <t>ODSTRANĚNÍ PODKLADŮ ZPEVNĚNÝCH PLOCH Z KAMENIVA NESTMELENÉHO</t>
  </si>
  <si>
    <t>M3</t>
  </si>
  <si>
    <t>Odečteno z výkresu SITUACE A výkresu VZOROVÝCH PŘÍČNÝCH ŘEZŮ. Vč. dopravy na místo určené zhotovitelem. Odkop pro pokládku asfaltových vrstev do výšky -100 mm v úseku bez navýšení nivelety dle odvrtů vozovky.</t>
  </si>
  <si>
    <t>st. 2428 - 2500 m - 40 mm 72*6,95*0,04=20,016 [H] 
st. 2500 - 2535 m - 20 mm 35*10,54*0,02=7,378 [I] 
Celkové množství 27.394000=27,394 [A]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</si>
  <si>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</si>
  <si>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ČERPÁNO POUZE SE SOUHLASEM TDI. Odkop pro sanační vrstvu. Tl. dle jednotlivých odvrtů JV6 až JV13 podle mocnosti asfaltu.</t>
  </si>
  <si>
    <t>V úseku s navýšením nivelety - kraje vozovky v šířce 1,65 m  
st. 920 - 1176 m 256*(1,65*0,3+1,8*0,02)=135,936 [A] 
st. 1409 - 1640 m 231*(1,65*0,3+1,8*0,01)=118,503 [C] 
st. 1640 - 1850 m 210*1,65*0,3=103,950 [D] 
st. 1850 - 2100 m 250*(1,65*0,3+1,8*0,04)=141,750 [E] 
st. 2100 - 2300 m 200*(1,65*0,3+1,8*0,02)=106,200 [F] 
st. 2300 - 2428 m 128*(1,65*0,3+1,8*0,03)=70,272 [G] 
st. 2535 - 2727 m 192*(1,65*0,3+1,8*0,01)=98,496 [J] 
Mezisoučet 775.107000=775,107 [H] 
V úseku bez navýšením nivelety pro ACP 22+ (odpovídá 68 % plochy)  
st. 1176 - 1409 m 0,68*233*5,6*0,08=70,981 [M] 
st. 2428 - 2500 m 0,68*72*6,75*0,08=26,438 [N] 
st. 2500 - 2535 m 0,68*35*10,34*0,08=19,687 [O] 
Mezisoučet 117.106000=117,106 [Q] 
Celkové množství 892.213000=892,213 [K]</t>
  </si>
  <si>
    <t>11352</t>
  </si>
  <si>
    <t>ODSTRANĚNÍ CHODNÍKOVÝCH A SILNIČNÍCH OBRUBNÍKŮ BETONOVÝCH</t>
  </si>
  <si>
    <t>M</t>
  </si>
  <si>
    <t>Odečteno z výkresu SITUACE a výkresu VZOROVÝCH PŘÍČNÝCH ŘEZŮ. Vč. lože.</t>
  </si>
  <si>
    <t>Obruba betonová silniční - 250x150 mm.  
Před č. p. 271 18+4=22,000 [B] 
kolem zastávky U Rybníčka 26=26,000 [C] 
Před č. p. 275 6=6,000 [D] 
Nad svahem č. p. 275 89=89,000 [E] 
zastávka Proloh 58+35+26=119,000 [F] 
Celkové množství 262.000000=262,000 [G]</t>
  </si>
  <si>
    <t>11372</t>
  </si>
  <si>
    <t>FRÉZOVÁNÍ ZPEVNĚNÝCH PLOCH ASFALTOVÝCH</t>
  </si>
  <si>
    <t>Odečteno z výkresu SITUACE A výkresu VZOROVÝCH PŘÍČNÝCH ŘEZŮ. Vč. dopravy na místo určené zhotovitelem. Vyfrézovaný materiál zůstává zhotoviteli, zhotovitel v ceně zohlední možnost zpětného využití. Tl. frézování dle jednotlivých odvrtů JV6 až JV13. V místě s navýšením niveleta bude frézováno na tl. 10 mm. V místě bez navýšení nivelety všechny asfaltové vrstvy dle vrtu.</t>
  </si>
  <si>
    <t>st. 920 - 1176 m 256*5*0,01=12,800 [A] 
st. 1176 - 1409 m - bez navýšení nivelety 233*5,6*0,11=143,528 [B] 
st. 1409 - 1640 m 231*4,61*0,01=10,649 [C] 
st. 1640 - 1850 m 210*5,36*0,01=11,256 [D] 
st. 1850 - 2100 m 250*5,4*0,01=13,500 [E] 
st. 2100 - 2300 m 200*5,19*0,01=10,380 [F] 
st. 2300 - 2428 m 128*5,27*0,01=6,746 [G] 
st. 2428 - 2500 m - bez navýšení nivelety 72*6,75*0,06=29,160 [H] 
st. 2500 - 2535 m - bez navýšení nivelety 35*10,34*0,08=28,952 [I] 
st. 2535 - 2727 m 192*5,52*0,01=10,598 [J] 
Celkové množství 277.569000=277,569 [K]</t>
  </si>
  <si>
    <t>ČERPÁNO POUZE SE SOUHLASEM TDI. Vyfrézovaný materiál zůstává zhotoviteli, zhotovitel v ceně zohlední možnost zpětného využití. Frézování v místě výspravek pro asfaltovou vrstvu ACP 22+. Plocha v závislosti na odborné odhadu na místě - odpovídá přibližně 10-18 % plochy. Sanace krajů byla odhadnuta na celou délku úseku po jedné straně vozovky.</t>
  </si>
  <si>
    <t>V úseku s navýšením nivelety - kraje vozovky v šířce 1,8 m  
st. 920 - 1176 m 256*1,8*0,06=27,648 [A] 
st. 1409 - 1640 m 231*1,8*0,07=29,106 [C] 
st. 1640 - 1850 m 210*1,8*0,09=34,020 [D] 
st. 1850 - 2100 m 250*1,8*0,04=18,000 [E] 
st. 2100 - 2300 m 200*1,8*0,06=21,600 [F] 
st. 2300 - 2428 m 128*1,8*0,05=11,520 [G] 
st. 2535 - 2727 m 192*1,8*0,07=24,192 [J] 
Mezisoučet 166.086000=166,086 [H] 
V úseku s navýšením nivelety - lokální oprava  
8 % plochy asfaltu (celkových 7590 m2) 608*0,08=48,640 [K] 
Celkové množství 214.726000=214,726 [L]</t>
  </si>
  <si>
    <t>113765</t>
  </si>
  <si>
    <t>FRÉZOVÁNÍ DRÁŽKY PRŮŘEZU DO 600MM2 V ASFALTOVÉ VOZOVCE</t>
  </si>
  <si>
    <t>Odečteno z výkresu SITUACE A výkresu VZOROVÝCH PŘÍČNÝCH ŘEZŮ. Vč. dopravy na místo určené zhotovitelem. Vyfrézovaný materiál zůstává zhotoviteli, zhotovitel v ceně zohlední možnost zpětného využití.</t>
  </si>
  <si>
    <t>Podélná spára 1807=1 807,000 [A] 
Napojení na stáv. stav 4,5+7+7,5+4+9=32,000 [B] 
Celkové množství 1839.000000=1 839,000 [C]</t>
  </si>
  <si>
    <t>Položka zahrnuje veškerou manipulaci s vybouranou sutí a s vybouranými hmotami vč. uložení na skládku.</t>
  </si>
  <si>
    <t>12273</t>
  </si>
  <si>
    <t>ODKOPÁVKY A PROKOPÁVKY OBECNÉ TŘ. I</t>
  </si>
  <si>
    <t>ČERPÁNO POUZE SE SOUHLASEM TDI. Odkop pro sanační vrstvu. Vč. dopravy na místo určené zhotovitelem. Tl. výkopu 300 mm pro pol. č. 45152.</t>
  </si>
  <si>
    <t>V úseku bez navýšením nivelety pro sanaci (odpovídá 12-24 % plochy s ACP 22+)  
st. 1176 - 1409 m 153*0,3=45,900 [B] 
st. 2428 - 2500 m 80*0,3=24,000 [C] 
st. 2500 - 2535 m 60*0,3=18,000 [D] 
Celkové množství 87.900000=87,900 [E]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</si>
  <si>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</si>
  <si>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11</t>
  </si>
  <si>
    <t>12924</t>
  </si>
  <si>
    <t>ČIŠTĚNÍ KRAJNIC OD NÁNOSU TL. DO 200MM</t>
  </si>
  <si>
    <t>M2</t>
  </si>
  <si>
    <t>Odečteno z výkresu SITUACE A výkresu VZOROVÝCH PŘÍČNÝCH ŘEZŮ. Vč. dopravy na skládku určenou zhotovitelem.</t>
  </si>
  <si>
    <t>Odstranění stávajících nezpevněných krajnic - vlevo 0,5*(102+109+32+790+253+244)=765,000 [A] 
Odstranění stávajících nezpevněných krajnic - vpravo 0,5*(1597+137+33)=883,500 [B] 
Celkové množství 1648.500000=1 648,500 [C]</t>
  </si>
  <si>
    <t>Součástí položky je vodorovná a svislá doprava, přemístění, přeložení, manipulace s materiálem a uložení na skládku.  
 Nezahrnuje poplatek za skládku, který se vykazuje v položce 0141** (s výjimkou malého množství  materiálu, kde je možné poplatek zahrnout do jednotkové ceny položky – tento fakt musí být uveden v doplňujícím textu k položce)</t>
  </si>
  <si>
    <t>12</t>
  </si>
  <si>
    <t>12932</t>
  </si>
  <si>
    <t>ČIŠTĚNÍ PŘÍKOPŮ OD NÁNOSU DO 0,5M3/M</t>
  </si>
  <si>
    <t>Odečteno z výkresu SITUACE a výkresu VZOROVÝCH PŘÍČNÝCH ŘEZŮ. Vč. dopravy na místo určené zhotovitelem.</t>
  </si>
  <si>
    <t>Pročištění stávající příkopu 18+52+14+20+27+101+210+75+71+18+78+47+92+10+124+23=980,000 [A]</t>
  </si>
  <si>
    <t>13</t>
  </si>
  <si>
    <t>12980</t>
  </si>
  <si>
    <t>ČIŠTĚNÍ ULIČNÍCH VPUSTÍ</t>
  </si>
  <si>
    <t>Vzhledem k malému množství doprava a skládkovné v ceně položky.</t>
  </si>
  <si>
    <t>UV - u Rybníka 1=1,000 [A]</t>
  </si>
  <si>
    <t>14</t>
  </si>
  <si>
    <t>129946</t>
  </si>
  <si>
    <t>ČIŠTĚNÍ POTRUBÍ DN DO 400MM</t>
  </si>
  <si>
    <t>Čištění stáv. propustků pod komunikací. Skládkovné vzhledem k malému množství bude započítáno v ceně položky.</t>
  </si>
  <si>
    <t>stáv. trouby propustků do DN 400 9+9+8+8,5=34,500 [A]</t>
  </si>
  <si>
    <t>15</t>
  </si>
  <si>
    <t>12996</t>
  </si>
  <si>
    <t>ČIŠTĚNÍ POTRUBÍ DN DO 800MM</t>
  </si>
  <si>
    <t>stáv. trouby propustků do DN 800 10,5+8=18,500 [A]</t>
  </si>
  <si>
    <t>16</t>
  </si>
  <si>
    <t>129972</t>
  </si>
  <si>
    <t>ČIŠTĚNÍ POTRUBÍ DN DO 1200MM</t>
  </si>
  <si>
    <t>stáv. trouby propustků do DN 1200 10+7,5+13=30,500 [A]</t>
  </si>
  <si>
    <t>17</t>
  </si>
  <si>
    <t>13273</t>
  </si>
  <si>
    <t>HLOUBENÍ RÝH ŠÍŘ DO 2M PAŽ I NEPAŽ TŘ. I</t>
  </si>
  <si>
    <t>Odečteno z výkresu SITUACE a výkresu VZOROVÝCH PŘÍČNÝCH ŘEZŮ. Čerpáno pouze s položkou č. 9663xx.</t>
  </si>
  <si>
    <t>výkop rýhy pro pol. č. 9663xx,  
do DN 400 1,5*1*(9+9+8+8,5)=51,750 [B] 
do DN 800 1,8*1,6*(10,5+8)=53,280 [C] 
do DN 1200 2*2,5*(10+7,5)=87,500 [D] 
Celkové množství 192.530000=192,530 [E]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</si>
  <si>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</si>
  <si>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18</t>
  </si>
  <si>
    <t>17120</t>
  </si>
  <si>
    <t>ULOŽENÍ SYPANINY DO NÁSYPŮ A NA SKLÁDKY BEZ ZHUTNĚNÍ</t>
  </si>
  <si>
    <t>Uložení odpadu na skládce zhotovitele.</t>
  </si>
  <si>
    <t>pol. č. 014111.1 27,394+1648,5*0,2+980*0,5+192,53=1 039,624 [A] 
pol. č. 014111.2 980,113=980,113 [B] 
Celkové množství 2019.737000=2 019,737 [C]</t>
  </si>
  <si>
    <t>položka zahrnuje:  
- kompletní provedení zemní konstrukce do předepsaného tvaru  
- ošetření úložiště po celou dobu práce v něm vč. klimatických opatření  
- ztížení v okolí vedení, konstrukcí a objektů a jejich dočasné zajištění  
- ztížení provádění ve ztížených podmínkách a stísněných prostorech  
- ztížené ukládání sypaniny pod vodu  
- ukládání po vrstvách a po jiných nutných částech (figurách) vč. dosypávek  
- spouštění a nošení materiálu  
- úprava, očištění a ochrana podloží a svahů  
- svahování,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</si>
  <si>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19</t>
  </si>
  <si>
    <t>17380</t>
  </si>
  <si>
    <t>ZEMNÍ KRAJNICE A DOSYPÁVKY Z NAKUPOVANÝCH MATERIÁLŮ</t>
  </si>
  <si>
    <t>Zemina vhodná do násypu v souladu s ČSN 73 6133. Odečteno z charakteristických řezů - průměrná plocha v řezu 0,08 m2.</t>
  </si>
  <si>
    <t>V místě nezpevněné krajnice vpravo 0,08*(1597+137+33)=141,360 [A] 
V místě nezpevněné krajnice vlevo 0,08*(102+109+32+790+253+244)=122,400 [B] 
Celkové množství 263.760000=263,760 [C]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</si>
  <si>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svahování, hutnění a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</si>
  <si>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20</t>
  </si>
  <si>
    <t>17481</t>
  </si>
  <si>
    <t>ZÁSYP JAM A RÝH Z NAKUPOVANÝCH MATERIÁLŮ</t>
  </si>
  <si>
    <t>Materiál vhodný do násypu dle ČSN 736133 a hutněný dle ČSN.</t>
  </si>
  <si>
    <t>výkop rýhy pro pol. č. 9663xx,  
do DN 400 0,6*1*(9+9+8+8,5)=20,700 [B] 
do DN 800 0,5*1,6*(10,5+8)=14,800 [C] 
do DN 1200 0,5*2,5*(10+7,5)=21,875 [D] 
Celkové množství 57.375000=57,375 [E]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</si>
  <si>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</si>
  <si>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21</t>
  </si>
  <si>
    <t>17581</t>
  </si>
  <si>
    <t>OBSYP POTRUBÍ A OBJEKTŮ Z NAKUPOVANÝCH MATERIÁLŮ</t>
  </si>
  <si>
    <t>Odečteno z výkresu SITUACE a výkresu VZOROVÝCH PŘÍČNÝCH ŘEZŮ.</t>
  </si>
  <si>
    <t>pro zásyp potrubí  pol. č. 87433, tl. 300 mm nad potrubím; materiál ŠP  
DN400 0,3*1*(9+9+8+8,5)=10,350 [B] 
DN800 0,3*1,6*(10,5+8)=8,880 [C] 
DN1200 0,3*2,5*(10+7,5)=13,125 [D] 
Celkové množství 32.355000=32,355 [E]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</si>
  <si>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  
- zemina vytlačená potrubím o DN do 180mm se od kubatury obsypů neodečítá</t>
  </si>
  <si>
    <t>22</t>
  </si>
  <si>
    <t>18110</t>
  </si>
  <si>
    <t>ÚPRAVA PLÁNĚ SE ZHUTNĚNÍM V HORNINĚ TŘ. I</t>
  </si>
  <si>
    <t>Přehutnění pláně.</t>
  </si>
  <si>
    <t>pod vrstvou pol. č. 45152 814,065/0,3=2 713,550 [A]</t>
  </si>
  <si>
    <t>položka zahrnuje úpravu pláně včetně vyrovnání výškových rozdílů. Míru zhutnění určuje projekt.</t>
  </si>
  <si>
    <t>Vodorovné konstrukce</t>
  </si>
  <si>
    <t>23</t>
  </si>
  <si>
    <t>45152</t>
  </si>
  <si>
    <t>PODKLADNÍ A VÝPLŇOVÉ VRSTVY Z KAMENIVA DRCENÉHO</t>
  </si>
  <si>
    <t>ČERPÁNO POUZE SE SOUHLASEM TDI.</t>
  </si>
  <si>
    <t>ŠD(A) 0/63, tl. 300 mm  
V úseku s navýšením nivelety - kraje vozovky v šířce 1,65 m  
st. 920 - 1176 m 256*1,65*0,3=126,720 [D] 
st. 1409 - 1640 m 231*1,65*0,3=114,345 [E] 
st. 1640 - 1850 m 210*1,65*0,3=103,950 [F] 
st. 1850 - 2100 m 250*1,65*0,3=123,750 [G] 
st. 2100 - 2300 m 200*1,65*0,3=99,000 [H] 
st. 2300 - 2428 m 128*1,65*0,3=63,360 [I] 
st. 2535 - 2727 m 192*1,65*0,3=95,040 [J] 
V úseku bez navýšením nivelety pro sanaci (odpovídá 12-24 % plochy s ACP 22+)  
st. 1176 - 1409 m 153*0,3=45,900 [K] 
st. 2428 - 2500 m 80*0,3=24,000 [L] 
st. 2500 - 2535 m 60*0,3=18,000 [M] 
Celkové množství 814.065000=814,065 [N]</t>
  </si>
  <si>
    <t>položka zahrnuje dodávku předepsaného kameniva, mimostaveništní a vnitrostaveništní dopravu a jeho uložení  
není-li v zadávací dokumentaci uvedeno jinak, jedná se o nakupovaný materiál</t>
  </si>
  <si>
    <t>24</t>
  </si>
  <si>
    <t>45157</t>
  </si>
  <si>
    <t>PODKLADNÍ A VÝPLŇOVÉ VRSTVY Z KAMENIVA TĚŽENÉHO</t>
  </si>
  <si>
    <t>Odečteno z výkresu SITUACE a výkresu VZOROVÝCH PŘÍČNÝCH ŘEZŮ. MATERIÁL ŠTĚRKOPÍSEK.</t>
  </si>
  <si>
    <t>pro podsyp potrubí  pol. č. 9183xx, tl. 150 mm  
DN 400 0,15*1*(9+9+8+8,5)=5,175 [B] 
DN 800 0,15*1,6*(10,5+8)=4,440 [C] 
DN 1200 0,15*2,5*(10+7,5)=6,563 [D] 
Celkové množství 16.178000=16,178 [E]</t>
  </si>
  <si>
    <t>Komunikace</t>
  </si>
  <si>
    <t>25</t>
  </si>
  <si>
    <t>56330</t>
  </si>
  <si>
    <t>VOZOVKOVÉ VRSTVY ZE ŠTĚRKODRTI</t>
  </si>
  <si>
    <t>Doplnění ŠD ve sjezdech, průměrná tl. 150 mm, šířka 2,0 m 0,15*2*(5+5+8+12+8+10+8+7+5+6)=22,200 [A] 
Zastávka Proloh - směr Osečnice - doplnění tl. 120 mm 0,12*35=4,200 [B] 
v místě rýhy propustků tl. 150 mm - Čerpánno se souhlasem TDI 0,15*(1*(9+9+8+8,5)+1,6*(10,5+8)+2,5*(10+7,5))=16,178 [C] 
Celkové množství 42.578000=42,578 [D]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</si>
  <si>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</si>
  <si>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26</t>
  </si>
  <si>
    <t>56963</t>
  </si>
  <si>
    <t>ZPEVNĚNÍ KRAJNIC Z RECYKLOVANÉHO MATERIÁLU TL DO 150MM</t>
  </si>
  <si>
    <t>Odečteno z výkresu SITUACE a výkresu VZOROVÝCH PŘÍČNÝCH ŘEZŮ. R-materiál - viz TZ.</t>
  </si>
  <si>
    <t>- dodání recyklátu v požadované kvalitě  
- očištění podkladu  
- uložení recyklátu dle předepsaného technologického předpisu, zhutnění vrstvy v předepsané tloušťce  
- zřízení vrstvy bez rozlišení šířky, pokládání vrstvy po etapách, včetně pracovních spar a spojů  
- úpravu napojení, ukončení   
- nezahrnuje postřiky, nátěry</t>
  </si>
  <si>
    <t>27</t>
  </si>
  <si>
    <t>572213</t>
  </si>
  <si>
    <t>SPOJOVACÍ POSTŘIK Z EMULZE DO 0,5KG/M2</t>
  </si>
  <si>
    <t>Pod vrstvou ACO 11+ 9745,61=9 745,610 [A] 
Pod vrstvou ACL 16+ (pouze v úseku s navýšením nivelety) 7739,61=7 739,610 [B] 
Pod vrstvou ACL 16+ (v úseku bez navýšení nivelety s ACP 22+) 2077,836=2 077,836 [C] 
Nadspotřeba v místě výztužného kompozitu (+0,5 kg/m2) 3433,3=3 433,300 [D] 
Celkové množství 22996.356000=22 996,356 [E]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</si>
  <si>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</si>
  <si>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28</t>
  </si>
  <si>
    <t>57476</t>
  </si>
  <si>
    <t>VOZOVKOVÉ VÝZTUŽNÉ VRSTVY Z GEOMŘÍŽOVINY S TKANINOU</t>
  </si>
  <si>
    <t>Odečteno z výkresu SITUACE A výkresu VZOROVÝCH PŘÍČNÝCH ŘEZŮ. Pokládka do přechodné oblasti ACP 22+. Šířka 1,9 m.</t>
  </si>
  <si>
    <t>Výztužný kompozit do asfaltových vrstev 50/50 kN/m2  
st. 920 - 1176 m 256*1,9=486,400 [A] 
st. 1409 - 1640 m 231*1,9=438,900 [C] 
st. 1640 - 1850 m 210*1,9=399,000 [D] 
st. 1850 - 2100 m 250*1,9=475,000 [E] 
st. 2100 - 2300 m 200*1,9=380,000 [F] 
st. 2300 - 2428 m 128*1,9=243,200 [G] 
st. 2535 - 2727 m 192*1,9=364,800 [J] 
Mezisoučet 2787.300000=2 787,300 [R] 
V úseku bez navýšením nivelety (odpovídá 68 % plochy)  
st. 1176 - 1409 m 233*1,9=442,700 [O] 
st. 2428 - 2500 m 72*1,9=136,800 [P] 
st. 2500 - 2535 m 35*1,9=66,500 [Q] 
Mezisoučet 646.000000=646,000 [S] 
Celkové množství 3433.300000=3 433,300 [I]</t>
  </si>
  <si>
    <t>- dodání geomříže v požadované kvalitě a v množství včetně přesahů (přesahy započteny v jednotkové ceně)  
- očištění podkladu  
- pokládka geomříže dle předepsaného technologického předpisu</t>
  </si>
  <si>
    <t>29</t>
  </si>
  <si>
    <t>574A34</t>
  </si>
  <si>
    <t>ASFALTOVÝ BETON PRO OBRUSNÉ VRSTVY ACO 11+, 11S TL. 40MM</t>
  </si>
  <si>
    <t>Odečteno z výkresu SITUACE A výkresu VZOROVÝCH PŘÍČNÝCH ŘEZŮ.</t>
  </si>
  <si>
    <t>st. 920 - 1176 m 256*5=1 280,000 [A] 
st. 1176 - 1409 m - bez navýšení nivelety 233*5,6=1 304,800 [B] 
st. 1409 - 1640 m 231*4,61=1 064,910 [C] 
st. 1640 - 1850 m 210*5,36=1 125,600 [D] 
st. 1850 - 2100 m 250*5,4=1 350,000 [E] 
st. 2100 - 2300 m 200*5,19=1 038,000 [F] 
st. 2300 - 2428 m 128*5,27=674,560 [G] 
st. 2428 - 2500 m - bez navýšení nivelety 72*6,75=486,000 [H] 
st. 2500 - 2535 m - bez navýšení nivelety 35*10,34=361,900 [I] 
st. 2535 - 2727 m 192*5,52=1 059,840 [J] 
Celkové množství 9745.610000=9 745,610 [K]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</si>
  <si>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</si>
  <si>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30</t>
  </si>
  <si>
    <t>574C06</t>
  </si>
  <si>
    <t>ASFALTOVÝ BETON PRO LOŽNÍ VRSTVY ACL 16+, 16S</t>
  </si>
  <si>
    <t>Vyrovnávací vrstvy pro pol. č. 574C56. V příčném řezu odpovídá tl. 0-30 mm. Odečteno z výkresu SITUACE A výkresu VZOROVÝCH PŘÍČNÝCH ŘEZŮ.</t>
  </si>
  <si>
    <t>st. 920 - 1176 m 256*5,1*0,015=19,584 [A] 
st. 1176 - 1409 m - bez navýšení nivelety 233*5,7*0,015=19,922 [B] 
st. 1409 - 1640 m 231*4,71*0,015=16,320 [C] 
st. 1640 - 1850 m 210*5,46*0,015=17,199 [D] 
st. 1850 - 2100 m 250*5,5*0,015=20,625 [E] 
st. 2100 - 2300 m 200*5,29*0,015=15,870 [F] 
st. 2300 - 2428 m 128*5,37*0,015=10,310 [G] 
st. 2428 - 2500 m - bez navýšení nivelety 72*6,85*0,015=7,398 [H] 
st. 2500 - 2535 m - bez navýšení nivelety 35*10,44*0,015=5,481 [I] 
st. 2535 - 2727 m 192*5,62*0,015=16,186 [J] 
Celkové množství 148.895000=148,895 [K]</t>
  </si>
  <si>
    <t>31</t>
  </si>
  <si>
    <t>574C56</t>
  </si>
  <si>
    <t>ASFALTOVÝ BETON PRO LOŽNÍ VRSTVY ACL 16+, 16S TL. 60MM</t>
  </si>
  <si>
    <t>st. 920 - 1176 m 256*5,1=1 305,600 [A] 
st. 1176 - 1409 m - bez navýšení nivelety 233*5,7=1 328,100 [B] 
st. 1409 - 1640 m 231*4,71=1 088,010 [C] 
st. 1640 - 1850 m 210*5,46=1 146,600 [D] 
st. 1850 - 2100 m 250*5,5=1 375,000 [E] 
st. 2100 - 2300 m 200*5,29=1 058,000 [F] 
st. 2300 - 2428 m 128*5,37=687,360 [G] 
st. 2428 - 2500 m - bez navýšení nivelety 72*6,85=493,200 [H] 
st. 2500 - 2535 m - bez navýšení nivelety 35*10,44=365,400 [I] 
st. 2535 - 2727 m 192*5,62=1 079,040 [J] 
Celkové množství 9926.310000=9 926,310 [K]</t>
  </si>
  <si>
    <t>32</t>
  </si>
  <si>
    <t>574E78</t>
  </si>
  <si>
    <t>ASFALTOVÝ BETON PRO PODKLADNÍ VRSTVY ACP 22+, 22S TL. 80MM</t>
  </si>
  <si>
    <t>Vrstva pro provedení výspravek. Odečteno z výkresu SITUACE a výkresu VZOROVÝCH PŘÍČNÝCH ŘEZŮ.</t>
  </si>
  <si>
    <t>V úseku s navýšením nivelety - kraje vozovky v šířce 1,8 m  
st. 920 - 1176 m 256*1,8=460,800 [A] 
st. 1409 - 1640 m 231*1,8=415,800 [C] 
st. 1640 - 1850 m 210*1,8=378,000 [D] 
st. 1850 - 2100 m 250*1,8=450,000 [E] 
st. 2100 - 2300 m 200*1,8=360,000 [F] 
st. 2300 - 2428 m 128*1,8=230,400 [G] 
st. 2535 - 2727 m 192*1,8=345,600 [J] 
Mezisoučet 2640.600000=2 640,600 [R] 
V úseku s navýšením nivelety - lokální oprava  
8 % plochy asfaltu (celkových 7590 m2) 614=614,000 [L] 
V úseku bez navýšením nivelety (odpovídá 68 % plochy)  
st. 1176 - 1409 m 0,68*233*5,6=887,264 [O] 
st. 2428 - 2500 m 0,68*72*6,75=330,480 [P] 
st. 2500 - 2535 m 0,68*35*10,34=246,092 [Q] 
Mezisoučet 2077.836000=2 077,836 [S] 
Celkové množství 4718.436000=4 718,436 [K]</t>
  </si>
  <si>
    <t>33</t>
  </si>
  <si>
    <t>587206</t>
  </si>
  <si>
    <t>PŘEDLÁŽDĚNÍ KRYTU Z BETONOVÝCH DLAŽDIC SE ZÁMKEM</t>
  </si>
  <si>
    <t>Předláždění stávající betonové dlažby vč. očištění a nového lože tl. 30 mm. V případě zvýšené nivelety bude podsypáno vrstvou ze ŠD 0/32 - vykázáno samostatnou položkou.</t>
  </si>
  <si>
    <t>Před č. p. 271 5=5,000 [A] 
Před č. p. 267 6=6,000 [B] 
Před č. p. 275 5=5,000 [C] 
Před č. p. 278 6=6,000 [D] 
Nástupiště Proloh - směr Osečnice 35=35,000 [E] 
Celkové množství 57.000000=57,000 [F]</t>
  </si>
  <si>
    <t>- pod pojmem *předláždění* se rozumí rozebrání stávající dlažby a pokládka dlažby ze stávajícího dlažebního materiálu (bez dodávky nového)  
- zahrnuje nezbytnou manipulaci s tímto materiálem (nakládání, doprava, složení, očištění)  
- dodání a rozprostření materiálu pro lože a jeho tloušťku předepsanou dokumentací a pro předepsanou výplň spar  
- eventuelní doplnění plochy s použitím nového materiálu se vykazuje v položce č.582</t>
  </si>
  <si>
    <t>Potrubí</t>
  </si>
  <si>
    <t>34</t>
  </si>
  <si>
    <t>89922</t>
  </si>
  <si>
    <t>VÝŠKOVÁ ÚPRAVA MŘÍŽÍ</t>
  </si>
  <si>
    <t>- položka výškové úpravy zahrnuje všechny nutné práce a materiály pro zvýšení nebo snížení zařízení (včetně nutné úpravy stávajícího povrchu vozovky nebo chodníku).</t>
  </si>
  <si>
    <t>35</t>
  </si>
  <si>
    <t>89923</t>
  </si>
  <si>
    <t>VÝŠKOVÁ ÚPRAVA KRYCÍCH HRNCŮ</t>
  </si>
  <si>
    <t>Odečteno ze zaměření stáv. stavu.</t>
  </si>
  <si>
    <t>Výšková úprava šoupat 5=5,000 [A]</t>
  </si>
  <si>
    <t>Ostatní konstrukce a práce</t>
  </si>
  <si>
    <t>36</t>
  </si>
  <si>
    <t>9111A1</t>
  </si>
  <si>
    <t>ZÁBRADLÍ SILNIČNÍ S VODOR MADLY - DODÁVKA A MONTÁŽ</t>
  </si>
  <si>
    <t>Čerpáno se souhlasem TDI. U propustku do dimenze do DN 1200 bude osazeno zábradlí.</t>
  </si>
  <si>
    <t>4*2,5=10,000 [A]</t>
  </si>
  <si>
    <t>položka zahrnuje:  
- dodání zábradlí včetně předepsané povrchové úpravy  
- osazení sloupků zaberaněním nebo osazením do betonových bloků (včetně betonových bloků a nutných zemních prací)  
- případné bednění ( trubku) betonové patky v gabionové zdi</t>
  </si>
  <si>
    <t>37</t>
  </si>
  <si>
    <t>917224</t>
  </si>
  <si>
    <t>SILNIČNÍ A CHODNÍKOVÉ OBRUBY Z BETONOVÝCH OBRUBNÍKŮ ŠÍŘ 150MM</t>
  </si>
  <si>
    <t>Odečteno z výkresu SITUACE a výkresu VZOROVÝCH PŘÍČNÝCH ŘEZŮ. Čerpáno pouze se souhlasem TDI.</t>
  </si>
  <si>
    <t>Obruba betonová silniční - 250x150 mm.  
Před č. p. 271 18+4=22,000 [A] 
kolem zastávky U Rybníčka 26=26,000 [B] 
Před č. p. 275 6=6,000 [C] 
Nad svahem č. p. 275 89=89,000 [D] 
zastávka Proloh 58+35+26=119,000 [E] 
Celkové množství 262.000000=262,000 [G]</t>
  </si>
  <si>
    <t>Položka zahrnuje:  
dodání a pokládku betonových obrubníků o rozměrech předepsaných zadávací dokumentací  
betonové lože i boční betonovou opěrku.</t>
  </si>
  <si>
    <t>38</t>
  </si>
  <si>
    <t>9181B</t>
  </si>
  <si>
    <t>ČELA PROPUSTU Z TRUB DN DO 400MM Z BETONU</t>
  </si>
  <si>
    <t>Čerpáno se souhlasem TDI. Čerpáno spolu s položkou č. 96615 - bourání původního čela propustku. Nové čelo bude provedeno o parametrech stávajícího. U dimenze do DN 1200 bude osazeno zábradlí (samostatná položka). Lomový kámen do bet. lože tl. 150 mm na vtoku/výtoku bude proveden v délce 1,5 m a je součástí této položky. Zhotovitel jej nacení do jednotkové ceny.</t>
  </si>
  <si>
    <t>Čelo propustku do DN 400 2*4=8,000 [A]</t>
  </si>
  <si>
    <t>Položka zahrnuje kompletní čelo (základ, dřík, římsu)  
- dodání  čerstvého  betonu  (betonové  směsi)  požadované  kvality,  jeho  uložení  do požadovaného tvaru při jakékoliv hustotě výztuže, konzistenci čerstvého betonu a způsobu hutnění, ošetření a ochranu betonu,  
- dodání a osazení výztuže,  
- případně dokumentací předepsaný kamenný obklad,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proudů.  
Nezahrnuje zábradlí.</t>
  </si>
  <si>
    <t>39</t>
  </si>
  <si>
    <t>9181E</t>
  </si>
  <si>
    <t>ČELA PROPUSTU Z TRUB DN DO 800MM Z BETONU</t>
  </si>
  <si>
    <t>do DN 800 2*2=4,000 [A]</t>
  </si>
  <si>
    <t>40</t>
  </si>
  <si>
    <t>9181G</t>
  </si>
  <si>
    <t>ČELA PROPUSTU Z TRUB DN DO 1200MM Z BETONU</t>
  </si>
  <si>
    <t>do DN 1200 2*2=4,000 [A]</t>
  </si>
  <si>
    <t>41</t>
  </si>
  <si>
    <t>918346</t>
  </si>
  <si>
    <t>PROPUSTY Z TRUB DN 400MM</t>
  </si>
  <si>
    <t>Čerpáno se souhlasem TDI. Náhrada za vybourané trouby - pol. č. 9663xx. Upravení délky trouby dle potřebného stavu na místě stavby v ceně položky.</t>
  </si>
  <si>
    <t>do DN 400 9+9+8+8,5=34,500 [A]</t>
  </si>
  <si>
    <t>Položka zahrnuje:  
- dodání a položení potrubí z trub z dokumentací předepsaného materiálu a předepsaného průměru  
- případné úpravy trub (zkrácení, šikmé seříznutí)  
Nezahrnuje podkladní vrstvy a obetonování.</t>
  </si>
  <si>
    <t>42</t>
  </si>
  <si>
    <t>91836</t>
  </si>
  <si>
    <t>PROPUSTY Z TRUB DN 800MM</t>
  </si>
  <si>
    <t>do DN 800 10,5+8=18,500 [A]</t>
  </si>
  <si>
    <t>43</t>
  </si>
  <si>
    <t>918372</t>
  </si>
  <si>
    <t>PROPUSTY Z TRUB DN 1200MM</t>
  </si>
  <si>
    <t>do DN 1200 10+7,5=17,500 [A]</t>
  </si>
  <si>
    <t>44</t>
  </si>
  <si>
    <t>931325</t>
  </si>
  <si>
    <t>TĚSNĚNÍ DILATAČ SPAR ASF ZÁLIVKOU MODIFIK PRŮŘ DO 600MM2</t>
  </si>
  <si>
    <t>položka zahrnuje dodávku a osazení předepsaného materiálu, očištění ploch spáry před úpravou, očištění okolí spáry po úpravě  
nezahrnuje těsnící profil</t>
  </si>
  <si>
    <t>45</t>
  </si>
  <si>
    <t>96615</t>
  </si>
  <si>
    <t>BOURÁNÍ KONSTRUKCÍ Z PROSTÉHO BETONU</t>
  </si>
  <si>
    <t>Čerpáno se souhlasem TDI. Čerpáno spolu s položkou č. 9663xx - bourání trouby propustku. Vzhledem k malému množství bude skládkovné zahrnuto v ceně položky.</t>
  </si>
  <si>
    <t>Čelo propustku do DN 400 8*(1,4*1,8*0,4)=8,064 [A] 
Čelo propustku do DN 800 4*(1,8*1,8*0,4)=5,184 [B] 
Čelo propustku do DN 1200 4*(2,2*1,8*0,4)=6,336 [C] 
Celkové množství 19.584000=19,584 [D]</t>
  </si>
  <si>
    <t>položka zahrnuje:  
- rozbourání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</si>
  <si>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46</t>
  </si>
  <si>
    <t>966346</t>
  </si>
  <si>
    <t>BOURÁNÍ PROPUSTŮ Z TRUB DN DO 400MM</t>
  </si>
  <si>
    <t>Čerpáno se souhlasem TDI. Vyčištěné trouby budou prohlédnuty za přítomnosti TDI a AD. V případě poškození bránící plnění funkce budou trouby vybourány a nahrazny stejnou dimenzí. Vzhledem k malému množství bude skládkovné zahrnuto v ceně položky.</t>
  </si>
  <si>
    <t>položka zahrnuje:  
- odstranění trub včetně případného obetonování a lože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  
- nezahrnuje bourání čel, vtokových a výtokových jímek, odstranění zábradlí</t>
  </si>
  <si>
    <t>47</t>
  </si>
  <si>
    <t>96636</t>
  </si>
  <si>
    <t>BOURÁNÍ PROPUSTŮ Z TRUB DN DO 800MM</t>
  </si>
  <si>
    <t>48</t>
  </si>
  <si>
    <t>966372</t>
  </si>
  <si>
    <t>BOURÁNÍ PROPUSTŮ Z TRUB DN DO 1200MM</t>
  </si>
  <si>
    <t>SO 102</t>
  </si>
  <si>
    <t>Oprava povrchu 2,727 - 3,912 km</t>
  </si>
  <si>
    <t>pol. č. 11332.1 24,404*1,7=41,487 [A] 
pol. č. 12924 1152*0,2*1,7=391,680 [C] 
pol. č. 12932 801*0,5*1,7=680,850 [D] 
pol. č. 13273 192,53*1,7=327,301 [E] 
Celkové množství 1441.318000=1 441,318 [B]</t>
  </si>
  <si>
    <t>pol. č. 11332.2 576,08*1,7=979,336 [A] 
pol. č. 12273.2 67,62*1,7=114,954 [B] 
Celkové množství 1094.290000=1 094,290 [C]</t>
  </si>
  <si>
    <t>pol. č. 11352 262*0,12*1,7=53,448 [A]</t>
  </si>
  <si>
    <t>st. 3650 - 3800 m - 20 mm 150*6,45*0,02=19,350 [I] 
st. 3800 - 3895 m  - 10 mm 95*5,32*0,01=5,054 [H] 
Celkové množství 24.404000=24,404 [A]</t>
  </si>
  <si>
    <t>ČERPÁNO POUZE SE SOUHLASEM TDI. Odkop pro sanační vrstvu. Tl. dle jednotlivých odvrtů JV14 až JV19 podle mocnosti asfaltu.</t>
  </si>
  <si>
    <t>V úseku s navýšením nivelety - kraje vozovky v šířce 1,65 m  
st. 2727 - 2900 m 173*(1,65*0,3+1,8*0,03)=94,977 [A] 
st. 2900 - 3200 m 300*(1,65*0,3+1,8*0,03)=164,700 [B] 
st. 3200 - 3360 m 160*(1,65*0,3+1,8*0,01)=82,080 [C] 
st. 3360 - 3560 m 200*(1,65*0,3+1,8*0,01)=102,600 [D] 
st. 3560 - 3650 m 90*(1,65*0,3+1,8*0,01)=46,170 [E] 
Mezisoučet 490.527000=490,527 [I] 
V úseku bez navýšením nivelety pro ACP 22+ (odpovídá 71 % plochy)  
st. 3650 - 3800 m 107*6,55*0,08=56,068 [K] 
st. 3800 - 3895 m 68*5,42*0,08=29,485 [F] 
Celkové množství 576.080000=576,080 [J]</t>
  </si>
  <si>
    <t>Obruba betonová silniční - 250x150 mm.  
st. 3,7 km 4=4,000 [B] 
Celkové množství 4.000000=4,000 [C]</t>
  </si>
  <si>
    <t>Odečteno z výkresu SITUACE a výkresu VZOROVÝCH PŘÍČNÝCH ŘEZŮ. Vč. dopravy na místo určené zhotovitelem. Vyfrézovaný materiál zůstává zhotoviteli, zhotovitel v ceně zohlední možnost zpětného využití. Tl. frézování dle jednotlivých odvrtů JV14 až JV19. V místě s navýšením niveleta bude frézováno na tl. 10 mm. V místě bez navýšení nivelety všechny asfaltové vrstvy dle vrtu.</t>
  </si>
  <si>
    <t>st. 2727 - 2900 m 173*5,31*0,01=9,186 [A] 
st. 2900 - 3200 m 300*5,58*0,01=16,740 [B] 
st. 3200 - 3360 m 160*5,74*0,01=9,184 [C] 
st. 3360 - 3560 m 200*5,18*0,01=10,360 [D] 
st. 3560 - 3650 m 90*5,39*0,01=4,851 [E] 
st. 3650 - 3800 m - bez navýšení nivelety 150*6,45*0,08=77,400 [F] 
st. 3800 - 3895 m - bez navýšení nivelety 95*5,32*0,09=45,486 [G] 
Celkové množství 173.207000=173,207 [H]</t>
  </si>
  <si>
    <t>ČERPÁNO POUZE SE SOUHLASEM TDI. Vyfrézovaný materiál zůstává zhotoviteli, zhotovitel v ceně zohlední možnost zpětného využití. Frézování v místě výspravek pro asfaltovou vrstvu ACP 22+. Sanace krajů byla odhadnuta na celou délku úseku po jedné straně vozovky.</t>
  </si>
  <si>
    <t>V úseku s navýšením nivelety - kraje vozovky v šířce 1,8 m  
st. 2727 - 2900 m 173*5,31*0,05=45,932 [A] 
st. 2900 - 3200 m 300*5,58*0,05=83,700 [B] 
st. 3200 - 3360 m 160*5,74*0,07=64,288 [C] 
st. 3360 - 3560 m 200*5,18*0,07=72,520 [D] 
st. 3560 - 3650 m 90*5,39*0,07=33,957 [E] 
Mezisoučet 300.397000=300,397 [I] 
V úseku s navýšením nivelety - lokální oprava 9 % plochy  
9 % plochy asfaltu (celkových 6505 m2) 586*0,07=41,020 [K] 
Celkové množství 341.417000=341,417 [H]</t>
  </si>
  <si>
    <t>Podélná spára 1185=1 185,000 [A] 
Napojení na stáv. stav 9+5,95+5,5+3,6=24,050 [B] 
Celkové množství 1209.050000=1 209,050 [C]</t>
  </si>
  <si>
    <t>V úseku bez navýšením nivelety pro sanaci (odpovídá 12-24 % plochy s ACP 22+)  
st. 3650 - 3800 m 22*6,55*0,3=43,230 [B] 
st. 3800 - 3895 m 15*5,42*0,3=24,390 [C] 
Celkové množství 67.620000=67,620 [D]</t>
  </si>
  <si>
    <t>Odstranění stávajících nezpevněných krajnic - vlevo 0,5*(247+348+397+151)=571,500 [A] 
Odstranění stávajících nezpevněných krajnic - vpravo 0,5*(10+135+477+72+467)=580,500 [B] 
Celkové množství 1152.000000=1 152,000 [C]</t>
  </si>
  <si>
    <t>Pročištění stávající příkopu 109+97+195+400=801,000 [A]</t>
  </si>
  <si>
    <t>UV3-UV7 5=5,000 [A]</t>
  </si>
  <si>
    <t>stáv. trouby propustků do DN 400 9=9,000 [A]</t>
  </si>
  <si>
    <t>stáv. trouby propustků do DN 800 21=21,000 [A]</t>
  </si>
  <si>
    <t>výkop rýhy pro pol. č. 9663xx,  
do DN 400 1,5*1*(9)=13,500 [B] 
do DN 800 1,8*1,6*(21)=60,480 [C] 
Celkové množství 73.980000=73,980 [D]</t>
  </si>
  <si>
    <t>pol. č. 014111.1 24,404+1152*0,2+801*0,5+192,53=847,834 [A] 
pol. č. 014111.2 67,62+576,08=643,700 [B] 
Celkové množství 1491.534000=1 491,534 [C]</t>
  </si>
  <si>
    <t>V místě nezpevněné krajnice vpravo 0,08*(10+135+477+72+467)=92,880 [A] 
V místě nezpevněné krajnice vlevo 0,08*(247+348+397+151)=91,440 [B] 
Celkové množství 184.320000=184,320 [C]</t>
  </si>
  <si>
    <t>výkop rýhy pro pol. č. 9663xx,  
do DN 400 0,6*1*(9)=5,400 [B] 
do DN 800 0,5*1,6*(21)=16,800 [C] 
Celkové množství 22.200000=22,200 [D]</t>
  </si>
  <si>
    <t>pro zásyp potrubí  pol. č. 87433, tl. 300 mm nad potrubím; materiál ŠP  
DN400 0,3*1*(9)=2,700 [B] 
DN800 0,3*1,6*(21)=10,080 [C] 
Celkové množství 12.780000=12,780 [D]</t>
  </si>
  <si>
    <t>pod vrstvou pol. č. 45152 524,505/0,3=1 748,350 [A]</t>
  </si>
  <si>
    <t>ŠD(A) 0/63, tl. 300 mm  
V úseku s navýšením nivelety - kraje vozovky v šířce 1,65 m  
st. 2727 - 2900 m 173*1,65*0,3=85,635 [D] 
st. 2900 - 3200 m 300*1,65*0,3=148,500 [E] 
st. 3200 - 3360 m 160*1,65*0,3=79,200 [F] 
st. 3360 - 3560 m 200*1,65*0,3=99,000 [G] 
st. 3560 - 3650 m 90*1,65*0,3=44,550 [J] 
V úseku bez navýšením nivelety pro sanaci (odpovídá 12-24 % plochy s ACP 22+)  
st. 3650 - 3800 m - bez navýšení nivelety 22*6,55*0,3=43,230 [K] 
st. 3650 - 3800 m - bez navýšení nivelety 15*5,42*0,3=24,390 [L] 
Celkové množství 524.505000=524,505 [H]</t>
  </si>
  <si>
    <t>pro podsyp potrubí  pol. č. 9183xx, tl. 150 mm  
DN 400 0,15*1*(9)=1,350 [B] 
DN 800 0,15*1,6*(21)=5,040 [C] 
Celkové množství 6.390000=6,390 [D]</t>
  </si>
  <si>
    <t>Doplnění ŠD ve sjezdech, průměrná tl. 150 mm, šířka 2,0 m 0,15*2*(4+4+6+7+8+3,5+4+4)=12,150 [A] 
v místě rýhy propustků tl. 150 mm - Čerpánno se souhlasem TDI 0,15*(1*9+1,6*21)=6,390 [C] 
Celkové množství 18.540000=18,540 [B]</t>
  </si>
  <si>
    <t>Pod vrstvou ACO 11+ 6505,030=6 505,030 [A] 
Pod vrstvou ACL 16+ (pouze v úseku s navýšením nivelety) 5124,43=5 124,430 [B] 
Pod vrstvou ACL 16+ (v úseku bez navýšení nivelety s ACP 22+) 1069,41=1 069,410 [C] 
Nadspotřeba v místě výztužného kompozitu (+0,5 kg/m2) 2549,705=2 549,705 [D] 
Celkové množství 15248.575000=15 248,575 [E]</t>
  </si>
  <si>
    <t>Výztužný kompozit do asfaltových vrstev 50/50 kN/m2  
st. 2727 - 2900 m 173*1,9=328,700 [A] 
st. 2900 - 3200 m 300*1,9=570,000 [B] 
st. 3200 - 3360 m 160*1,9=304,000 [C] 
st. 3360 - 3560 m 200*1,9=380,000 [D] 
st. 3560 - 3650 m 90*1,9=171,000 [E] 
st. 3650 - 3800 m - bez navýšení nivelety 150*1,9=285,000 [F] 
st. 3800 - 3895 m - bez navýšení nivelety 95*1,9=180,500 [G] 
Mezisoučet 2219.200000=2 219,200 [M] 
V úseku bez navýšením nivelety pro ACP 22+ (odpovídá 71 % plochy)  
st. 3650 - 3800 m 0,71*150*1,9=202,350 [J] 
st. 3800 - 3895 m 0,71*95*1,9=128,155 [K] 
Mezisoučet 330.505000=330,505 [L] 
Celkové množství 2549.705000=2 549,705 [N]</t>
  </si>
  <si>
    <t>st. 2727 - 2900 m 173*5,31=918,630 [A] 
st. 2900 - 3200 m 300*5,58=1 674,000 [B] 
st. 3200 - 3360 m 160*5,74=918,400 [C] 
st. 3360 - 3560 m 200*5,18=1 036,000 [D] 
st. 3560 - 3650 m 90*5,39=485,100 [E] 
st. 3650 - 3800 m - bez navýšení nivelety 150*6,45=967,500 [F] 
st. 3800 - 3895 m - bez navýšení nivelety 95*5,32=505,400 [G] 
Celkové množství 6505.030000=6 505,030 [H]</t>
  </si>
  <si>
    <t>st. 2727 - 2900 m 173*5,41*0,015=14,039 [A] 
st. 2900 - 3200 m 300*5,68*0,015=25,560 [B] 
st. 3200 - 3360 m 160*5,84*0,015=14,016 [C] 
st. 3360 - 3560 m 200*5,28*0,015=15,840 [D] 
st. 3560 - 3650 m 90*5,49*0,015=7,412 [E] 
st. 3650 - 3800 m - bez navýšení nivelety 150*6,55*0,015=14,738 [F] 
st. 3800 - 3895 m - bez navýšení nivelety 95*5,42*0,015=7,724 [G] 
Celkové množství 99.329000=99,329 [H]</t>
  </si>
  <si>
    <t>st. 2727 - 2900 m 173*5,41=935,930 [A] 
st. 2900 - 3200 m 300*5,68=1 704,000 [B] 
st. 3200 - 3360 m 160*5,84=934,400 [C] 
st. 3360 - 3560 m 200*5,28=1 056,000 [D] 
st. 3560 - 3650 m 90*5,49=494,100 [E] 
st. 3650 - 3800 m - bez navýšení nivelety 150*6,55=982,500 [F] 
st. 3800 - 3895 m - bez navýšení nivelety 95*5,42=514,900 [G] 
Celkové množství 6621.830000=6 621,830 [H]</t>
  </si>
  <si>
    <t>V úseku s navýšením nivelety - kraje vozovky v šířce 1,8 m  
st. 2727 - 2900 m 173*1,8=311,400 [A] 
st. 2900 - 3200 m 300*1,8=540,000 [C] 
st. 3200 - 3360 m 160*1,8=288,000 [D] 
st. 3360 - 3560 m 200*1,8=360,000 [E] 
st. 3560 - 3650 m 90*1,8=162,000 [F] 
Mezisoučet 1661.400000=1 661,400 [R] 
V úseku s navýšením nivelety - lokální oprava  
9 % plochy asfaltu (celkových 6505 m2) 586=586,000 [L] 
V úseku bez navýšením nivelety (odpovídá 71 % plochy)  
st. 3650 - 3800 m 107*6,55=700,850 [O] 
st. 3800 - 3895 m 68*5,42=368,560 [P] 
Mezisoučet 1655.410000=1 655,410 [S] 
Celkové množství 3316.810000=3 316,810 [I]</t>
  </si>
  <si>
    <t>Obruba betonová silniční - 250x150 mm.  
st. 3,7 km 4=4,000 [A] 
Celkové množství 4.000000=4,000 [C]</t>
  </si>
  <si>
    <t>Čelo propustku do DN 400 2=2,000 [A]</t>
  </si>
  <si>
    <t>do DN 800 1+1=2,000 [A]</t>
  </si>
  <si>
    <t>do DN 400 9=9,000 [A]</t>
  </si>
  <si>
    <t>do DN 800 21=21,000 [A]</t>
  </si>
  <si>
    <t>Čelo propustku do DN 400 2*(1,4*1,8*0,4)=2,016 [A] 
Čelo propustku do DN 800 2*(1,8*1,8*0,4)=2,592 [B] 
Celkové množství 4.608000=4,608 [C]</t>
  </si>
  <si>
    <t>SO 103</t>
  </si>
  <si>
    <t>Oprava povrchu 3,912 - 5,900 km</t>
  </si>
  <si>
    <t>pol. č. 11332.1 121,632*1,7=206,774 [A] 
pol. č. 12924 1718,5*0,2*1,7=584,290 [C] 
pol. č. 12932 362*0,5*1,7=307,700 [D] 
pol. č. 13273 244,98*1,7=416,466 [E] 
Celkové množství 1515.230000=1 515,230 [B]</t>
  </si>
  <si>
    <t>pol. č. 11332.2 691,026*1,7=1 174,744 [A] 
pol. č. 12273.2 87,9*1,7=149,430 [B] 
Celkové množství 1324.174000=1 324,174 [C]</t>
  </si>
  <si>
    <t>st. 3912 - 3950 m - bez navýšení nivelety 38*13,78*0,01=5,236 [A] 
st. 3950 - 4160 m - bez navýšení nivelety 210*6,46*0,05=67,830 [B] 
st. 5750 - 5856 m - bez navýšení nivelety 106*5,95*0,04=25,228 [C] 
st. 5856 - 5890 m - bez navýšení nivelety 34*17,16*0,04=23,338 [D] 
Celkové množství 121.632000=121,632 [E]</t>
  </si>
  <si>
    <t>ČERPÁNO POUZE SE SOUHLASEM TDI. Odkop pro sanační vrstvu. Tl. dle jednotlivých odvrtů JV19 až JV29 podle mocnosti asfaltu.</t>
  </si>
  <si>
    <t>V úseku s navýšením nivelety - kraje vozovky v šířce 1,65 m  
st. 4160 - 4400 m 240*1,65*0,3=118,800 [C] 
st. 4400 - 4600 m 200*(1,65*0,3+1,8*0,01)=102,600 [D] 
st. 4600 - 4800 m 200*(1,65*0,3+1,8*0,01)=102,600 [E] 
st. 4800 - 5000 m 200*1,65*0,3=99,000 [F] 
st. 5000 - 5200 m 200*(1,65*0,3+1,8*0,04)=113,400 [G] 
st. 5200 - 5400 m 200*(1,65*0,3+1,8*0,01)=102,600 [H] 
st. 5400 - 5600 m 200*(1,65*0,3+1,8*0,03)=109,800 [I] 
st. 5600 - 5750 m 150*(1,65*0,3+1,8*0,02)=79,650 [J] 
Mezisoučet 828.450000=828,450 [A] 
V úseku bez navýšením nivelety pro ACP 22+ (odpovídá 69 % plochy)  
st. 3912 - 3950 m - bez navýšení nivelety 0,69*38*13,78*0,08=28,905 [O] 
st. 3950 - 4160 m - bez navýšení nivelety 0,69*210*6,46*0,08=74,884 [K] 
st. 5750 - 5856 m - bez navýšení nivelety 0,69*106*5,95*0,08=34,815 [L] 
st. 5856 - 5890 m - bez navýšení nivelety 0,69*34*17,16*0,08=32,206 [P] 
Celkové množství 999.260000=999,260 [N]</t>
  </si>
  <si>
    <t>Obruba betonová silniční - 250x150 mm.  
Obec Osečnice - vlevo (cca 20 % obrub) 50=50,000 [B] 
Lomy - obruba vpravo 65=65,000 [C] 
Celkové množství 115.000000=115,000 [D]</t>
  </si>
  <si>
    <t>Odečteno z výkresu SITUACE a výkresu VZOROVÝCH PŘÍČNÝCH ŘEZŮ. Vč. dopravy na místo určené zhotovitelem. Vyfrézovaný materiál zůstává zhotoviteli, zhotovitel v ceně zohlední možnost zpětného využití. Tl. frézování dle jednotlivých odvrtů JV19 až JV29. V místě s navýšením niveleta bude frézováno na tl. 10 mm. V místě bez navýšení nivelety všechny asfaltové vrstvy dle vrtu.</t>
  </si>
  <si>
    <t>st. 3912 - 3950 m - bez navýšení nivelety 38*13,68*0,09=46,786 [A] 
st. 3950 - 4160 m - bez navýšení nivelety 210*6,36*0,05=66,780 [B] 
st. 4160 - 4400 m 240*5,32*0,01=12,768 [C] 
st. 4400 - 4600 m 200*5,34*0,01=10,680 [D] 
st. 4600 - 4800 m 200*5,26*0,01=10,520 [E] 
st. 4800 - 5000 m 200*5,28*0,01=10,560 [F] 
st. 5000 - 5200 m 200*6,09*0,01=12,180 [G] 
st. 5200 - 5400 m 200*5,22*0,01=10,440 [H] 
st. 5400 - 5600 m 200*5,03*0,01=10,060 [I] 
st. 5600 - 5750 m 150*5,12*0,01=7,680 [J] 
st. 5750 - 5856 m - bez navýšení nivelety 106*5,85*0,06=37,206 [K] 
st. 5856 - 5890 m - bez navýšení nivelety 34*17,06*0,06=34,802 [L] 
Celkové množství 270.462000=270,462 [M]</t>
  </si>
  <si>
    <t>V úseku s navýšením nivelety - kraje vozovky v šířce 1,8 m  
st. 4160 - 4400 m 240*1,8*0,09=38,880 [C] 
st. 4400 - 4600 m 200*1,8*0,07=25,200 [D] 
st. 4600 - 4800 m 200*1,8*0,07=25,200 [E] 
st. 4800 - 5000 m 200*1,8*0,09=32,400 [F] 
st. 5000 - 5200 m 200*1,8*0,04=14,400 [G] 
st. 5200 - 5400 m 200*1,8*0,07=25,200 [H] 
st. 5400 - 5600 m 200*1,8*0,05=18,000 [I] 
st. 5600 - 5750 m 150*1,8*0,06=16,200 [J] 
Mezisoučet 195.480000=195,480 [A] 
V úseku s navýšením nivelety - lokální oprava  
8 % plochy asfaltu (celkových 8488 m2) 680*0,08=54,400 [O] 
Mezisoučet 54.400000=54,400 [B] 
Celkové množství 249.880000=249,880 [M]</t>
  </si>
  <si>
    <t>Podélná spára 1988=1 988,000 [A] 
Napojení na stáv. stav 3+4,75+4,8+10+3+25+12=62,550 [B] 
Celkové množství 2050.550000=2 050,550 [C]</t>
  </si>
  <si>
    <t>V úseku bez navýšením nivelety pro sanaci (odpovídá 12-24 % plochy s ACP 22+)  
st. 3912 - 3950 m - bez navýšení nivelety 58*0,3=17,400 [B] 
st. 3950 - 4160 m - bez navýšení nivelety 144*0,3=43,200 [C] 
st. 5750 - 5856 m - bez navýšení nivelety 70*0,3=21,000 [D] 
st. 5856 - 5890 m - bez navýšení nivelety 65*0,3=19,500 [E] 
Celkové množství 101.100000=101,100 [F]</t>
  </si>
  <si>
    <t>Odstranění stávajících nezpevněných krajnic - vlevo 0,5*(25+55+1715)=897,500 [A] 
Odstranění stávajících nezpevněných krajnic - vpravo 0,5*(1642)=821,000 [B] 
Celkové množství 1718.500000=1 718,500 [C]</t>
  </si>
  <si>
    <t>Pročištění stávající příkopu 12+22+68+48+132+19+28+13+8+12=362,000 [A]</t>
  </si>
  <si>
    <t>UV - Osečnice 8=8,000 [A] 
UV - Lomy (UV15) 1=1,000 [B] 
Celkové množství 9.000000=9,000 [C]</t>
  </si>
  <si>
    <t>stáv. trouby propustků do DN 400 - pod komunikací 8=8,000 [A] 
stáv. trouby propustků do DN 400 - podélné 9+7+10+7+9+6+5+6+8=67,000 [B] 
Celkové množství 75.000000=75,000 [C]</t>
  </si>
  <si>
    <t>stáv. trouby propustků do DN 800 - pod komunikací 16+15+9=40,000 [A] 
stáv. trouby propustků do DN 800 - podélné 6=6,000 [B] 
Celkové množství 46.000000=46,000 [C]</t>
  </si>
  <si>
    <t>výkop rýhy pro pol. č. 9663xx,  
do DN 400 1,5*1*(8+9+7+10+7+9+6+5+6+8)=112,500 [B] 
do DN 800 1,8*1,6*(16+15+9+6)=132,480 [C] 
Celkové množství 244.980000=244,980 [D]</t>
  </si>
  <si>
    <t>pol. č. 014111.1 244,98+362*0,5+1718,5*0,2+121,632=891,312 [A] 
pol. č. 014111.2 691,026+87,9=778,926 [B] 
Celkové množství 1670.238000=1 670,238 [C]</t>
  </si>
  <si>
    <t>V místě nezpevněné krajnice vpravo 0,08*(1642)=131,360 [A] 
V místě nezpevněné krajnice vlevo 0,08*(25+55+1715)=143,600 [B] 
Celkové množství 274.960000=274,960 [C]</t>
  </si>
  <si>
    <t>výkop rýhy pro pol. č. 9663xx,  
do DN 400 0,6*1*(8+9+7+10+7+9+6+5+6+8)=45,000 [B] 
do DN 800 0,5*1,6*(16+15+9+6)=36,800 [C] 
Celkové množství 81.800000=81,800 [D]</t>
  </si>
  <si>
    <t>pro zásyp potrubí  pol. č. 87433, tl. 300 mm nad potrubím; materiál ŠP  
DN400 0,3*1*(8+9+7+10+7+9+6+5+6+8)=22,500 [B] 
DN800 0,3*1,6*(16+15+9+6)=22,080 [C] 
Celkové množství 44.580000=44,580 [D]</t>
  </si>
  <si>
    <t>pod vrstvou pol. č. 45152 888,150/0,3=2 960,500 [A]</t>
  </si>
  <si>
    <t>ŠD(A) 0/63, tl. 300 mm  
V úseku s navýšením nivelety - kraje vozovky v šířce 1,65 m  
st. 4160 - 4400 m 240*1,65*0,3=118,800 [D] 
st. 4400 - 4600 m 200*1,65*0,3=99,000 [E] 
st. 4600 - 4800 m 200*1,65*0,3=99,000 [F] 
st. 4800 - 5000 m 200*1,65*0,3=99,000 [G] 
st. 5000 - 5200 m 200*1,65*0,3=99,000 [H] 
st. 5200 - 5400 m 200*1,65*0,3=99,000 [I] 
st. 5400 - 5600 m 200*1,65*0,3=99,000 [J] 
st. 5600 - 5750 m 150*1,65*0,3=74,250 [N] 
V úseku bez navýšením nivelety pro sanaci (odpovídá 12-24 % plochy s ACP 22+)  
st. 3912 - 3950 m - bez navýšení nivelety 58*0,3=17,400 [K] 
st. 3950 - 4160 m - bez navýšení nivelety 144*0,3=43,200 [L] 
st. 5750 - 5856 m - bez navýšení nivelety 70*0,3=21,000 [M] 
st. 5856 - 5890 m - bez navýšení nivelety 65*0,3=19,500 [O] 
Celkové množství 888.150000=888,150 [P]</t>
  </si>
  <si>
    <t>pro podsyp potrubí  pol. č. 9183xx, tl. 150 mm  
DN 400 0,15*1*(8+9+7+10+7+9+6+5+6+8)=11,250 [B] 
DN 800 0,15*1,6*(16+15+9+6)=11,040 [C] 
Celkové množství 22.290000=22,290 [D]</t>
  </si>
  <si>
    <t>Doplnění ŠD ve sjezdech, průměrná tl. 150 mm, šířka 2,0 m 0,15*2*(4+4,5+8+10+8+6+4+5+5+4)=17,550 [A] 
v místě rýhy propustků tl. 150 mm - Čerpánno se souhlasem TDI 0,15*(1*(8+9+7+10+7+9+6+5+6+8)+1,6*(16+15+9+6))=22,290 [C] 
Celkové množství 39.840000=39,840 [B]</t>
  </si>
  <si>
    <t>Pod vrstvou ACO 11+ 11544,38=11 544,380 [A] 
Pod vrstvou ACL 16+ (pouze v úseku s navýšením nivelety) 8647,8=8 647,800 [B] 
Pod vrstvou ACL 16+ (v úseku bez navýšení nivelety s ACP 22+) 2135,123=2 135,123 [C] 
Nadspotřeba v místě výztužného kompozitu (+0,5 kg/m2) 3529,668=3 529,668 [D] 
Celkové množství 25856.971000=25 856,971 [E]</t>
  </si>
  <si>
    <t>Výztužný kompozit do asfaltových vrstev 50/50 kN/m2  
st. 4160 - 4400 m 240*1,9=456,000 [C] 
st. 4400 - 4600 m 200*1,9=380,000 [D] 
st. 4600 - 4800 m 200*1,9=380,000 [E] 
st. 4800 - 5000 m 200*1,9=380,000 [F] 
st. 5000 - 5200 m 200*1,9=380,000 [G] 
st. 5200 - 5400 m 200*1,9=380,000 [H] 
st. 5400 - 5600 m 200*1,9=380,000 [I] 
st. 5600 - 5750 m 150*1,9=285,000 [J] 
V úseku bez navýšením nivelety (odpovídá 69 % plochy)  
st. 3912 - 3950 m 0,69*38*1,9=49,818 [A] 
st. 3950 - 4160 m 0,69*210*1,9=275,310 [B] 
st. 5750 - 5856 m 0,69*106*1,9=138,966 [K] 
st. 5856 - 5890 m 0,69*34*1,9=44,574 [L] 
Celkové množství 3529.668000=3 529,668 [O]</t>
  </si>
  <si>
    <t>st. 3912 - 3950 m 38*13,68=519,840 [A] 
st. 3950 - 4160 m 210*6,36=1 335,600 [B] 
st. 4160 - 4400 m 240*5,32=1 276,800 [C] 
st. 4400 - 4600 m 200*5,34=1 068,000 [D] 
st. 4600 - 4800 m 200*5,26=1 052,000 [E] 
st. 4800 - 5000 m 200*5,28=1 056,000 [F] 
st. 5000 - 5200 m 200*6,09=1 218,000 [G] 
st. 5200 - 5400 m 200*5,22=1 044,000 [H] 
st. 5400 - 5600 m 200*5,03=1 006,000 [I] 
st. 5600 - 5750 m 150*5,12=768,000 [J] 
st. 5750 - 5856 m 106*5,85=620,100 [K] 
st. 5856 - 5890 m 34*17,06=580,040 [L] 
Celkové množství 11544.380000=11 544,380 [M]</t>
  </si>
  <si>
    <t>st. 3912 - 3950 m 38*13,78*0,015=7,855 [A] 
st. 3950 - 4160 m 210*6,46*0,015=20,349 [B] 
st. 4160 - 4400 m 240*5,42*0,015=19,512 [C] 
st. 4400 - 4600 m 200*5,44*0,015=16,320 [D] 
st. 4600 - 4800 m 200*5,36*0,015=16,080 [E] 
st. 4800 - 5000 m 200*5,38*0,015=16,140 [F] 
st. 5000 - 5200 m 200*6,19*0,015=18,570 [G] 
st. 5200 - 5400 m 200*5,32*0,015=15,960 [H] 
st. 5400 - 5600 m 200*5,13*0,015=15,390 [I] 
st. 5600 - 5750 m 150*5,22*0,015=11,745 [J] 
st. 5750 - 5856 m 106*5,95*0,015=9,461 [K] 
st. 5856 - 5890 m 34*17,16*0,015=8,752 [L] 
Celkové množství 176.134000=176,134 [M]</t>
  </si>
  <si>
    <t>st. 3912 - 3950 m 38*13,78=523,640 [A] 
st. 3950 - 4160 m 210*6,46=1 356,600 [B] 
st. 4160 - 4400 m 240*5,42=1 300,800 [C] 
st. 4400 - 4600 m 200*5,44=1 088,000 [D] 
st. 4600 - 4800 m 200*5,36=1 072,000 [E] 
st. 4800 - 5000 m 200*5,38=1 076,000 [F] 
st. 5000 - 5200 m 200*6,19=1 238,000 [G] 
st. 5200 - 5400 m 200*5,32=1 064,000 [H] 
st. 5400 - 5600 m 200*5,13=1 026,000 [I] 
st. 5600 - 5750 m 150*5,22=783,000 [J] 
st. 5750 - 5856 m 106*5,95=630,700 [K] 
st. 5856 - 5890 m 34*17,16=583,440 [L] 
Celkové množství 11742.180000=11 742,180 [M]</t>
  </si>
  <si>
    <t>V úseku s navýšením nivelety - kraje vozovky v šířce 1,8 m  
st. 4160 - 4400 m 240*1,8=432,000 [C] 
st. 4400 - 4600 m 200*1,8=360,000 [D] 
st. 4600 - 4800 m 200*1,8=360,000 [E] 
st. 4800 - 5000 m 200*1,8=360,000 [F] 
st. 5000 - 5200 m 200*1,8=360,000 [G] 
st. 5200 - 5400 m 200*1,8=360,000 [H] 
st. 5400 - 5600 m 200*1,8=360,000 [I] 
st. 5600 - 5750 m 150*1,8=270,000 [J] 
V úseku s navýšením nivelety - lokální oprava  
8 % plochy asfaltu (celkových 8488 m2) 680=680,000 [O] 
V úseku bez navýšením nivelety (odpovídá 69 % plochy)  
st. 3912 - 3950 m - bez navýšení nivelety 0,69*38*13,78=361,312 [Q] 
st. 3950 - 4160 m - bez navýšení nivelety 0,69*210*6,46=936,054 [R] 
st. 5750 - 5856 m - bez navýšení nivelety 0,69*106*5,95=435,183 [S] 
st. 5856 - 5890 m - bez navýšení nivelety 0,69*34*17,16=402,574 [T] 
Celkové množství 5677.123000=5 677,123 [L]</t>
  </si>
  <si>
    <t>Nástupiště Osečnice 23=23,000 [E] 
Celkové množství 23.000000=23,000 [A]</t>
  </si>
  <si>
    <t>Obruba betonová silniční - 250x150 mm.  
Obec Osečnice - vlevo (cca 20 % obrub) 50=50,000 [A] 
Lomy - obruba vpravo 65=65,000 [B] 
Celkové množství 115.000000=115,000 [D]</t>
  </si>
  <si>
    <t>91783</t>
  </si>
  <si>
    <t>VÝŠKOVÁ ÚPRAVA OBRUB Z KRAJNÍKŮ</t>
  </si>
  <si>
    <t>Obec Osečnice - pravá strana 180=180,000 [A]</t>
  </si>
  <si>
    <t>Položka výšková úprava obrub zahrnuje jejich vytrhání, očištění, manipulaci, nové betonové lože a osazení. Případné nutné doplnění novými obrubami se uvede v položkách 9172 až 9177.</t>
  </si>
  <si>
    <t>Čelo propustku do DN 400 - pod komunikací 2=2,000 [A] 
Čelo propustku do DN 400- podélné (vždy šikmé 1:1.5) 2*9=18,000 [B] 
Celkové množství 20.000000=20,000 [C]</t>
  </si>
  <si>
    <t>Čelo propustku do DN 800 - pod komunikací 3*2=6,000 [A] 
Čelo propustku do DN 800- podélné (vždy šikmé 1:1.5) 2=2,000 [B] 
Celkové množství 8.000000=8,000 [C]</t>
  </si>
  <si>
    <t>do DN 400 8+9+7+10+7+9+6+5+6+8=75,000 [A]</t>
  </si>
  <si>
    <t>do DN 800 16+15+9+6=46,000 [A]</t>
  </si>
  <si>
    <t>Čelo propustku do DN 400 20*(1,4*1,8*0,4)=20,160 [A] 
Čelo propustku do DN 800 8*(1,8*1,8*0,4)=10,368 [B] 
Celkové množství 30.528000=30,528 [C]</t>
  </si>
  <si>
    <t>SO 181.1</t>
  </si>
  <si>
    <t>Provizorní výhybny pro SO 101</t>
  </si>
  <si>
    <t>Doprava na skládku zhotovitele zahrnuta v ceně. 1 m3 = 1,7 t</t>
  </si>
  <si>
    <t>pol. č. 11332 104,4*1,7=177,480 [A]</t>
  </si>
  <si>
    <t>Zrušení provizorních výhyben. Vč. dopravy na skládku zhotovitele.</t>
  </si>
  <si>
    <t>ŠD (a) fr. 0/32, tl. 150 mm 0,15*(42+42+46+44+58)=34,800 [A] 
ŠD (a) fr. 0/125, tl. 300 mm 0,3*(42+42+46+44+58)=69,600 [B] 
Celkové množství 104.400000=104,400 [C]</t>
  </si>
  <si>
    <t>Zrušení výhyben - frézování ACP 22+. Vč. dopravu na místo určené zhotovitelem. Vyfrézovaný materiál zůstává zhotoviteli, zhotovitel v ceně zohlední možnost zpětného využití.</t>
  </si>
  <si>
    <t>Provizorní výhybny 1-5 0,08*(38+38+43+41+54)=17,120 [A]</t>
  </si>
  <si>
    <t>Provizorní výhybny. Vyfrézovaný materiál zůstává zhotoviteli, zhotovitel v ceně zohlední možnost zpětného využití.</t>
  </si>
  <si>
    <t>Podélná spára napojení - prořez pro napojení 5*17=85,000 [A]</t>
  </si>
  <si>
    <t>12110</t>
  </si>
  <si>
    <t>SEJMUTÍ ORNICE NEBO LESNÍ PŮDY</t>
  </si>
  <si>
    <t>Provizorní výhybny. Sejmutí ornice tl. 300 mm a přesun na deponii v rámci stavby.</t>
  </si>
  <si>
    <t>Výhybny 1-5 0,3*(38+38+43+41+54+0,5*35+0,5*37+0,5*37+0,5*35+0,5*36)=91,200 [A]</t>
  </si>
  <si>
    <t>položka zahrnuje sejmutí ornice bez ohledu na tloušťku vrstvy a její vodorovnou dopravu  
nezahrnuje uložení na trvalou skládku</t>
  </si>
  <si>
    <t>Výkop pro provizorní výhybny. Vč. dopravy na deponii v rámci stavby.</t>
  </si>
  <si>
    <t>Výhybny 1-5 0,23*(38+38+43+41+54+0,5*35+0,5*37+0,5*37+0,5*35+0,5*36)=69,920 [A]</t>
  </si>
  <si>
    <t>pol. č. 014111.1 - uložení na skládku 104,4=104,400 [A] 
pol. č. 12273 - uložení zeminy na deponii 69,92=69,920 [C] 
pol. č. 12273 - uložení zeminy v místě zrušené výhybny 69,92=69,920 [B] 
Celkové množství 244.240000=244,240 [D]</t>
  </si>
  <si>
    <t>Úprava pláně v místě výhyben.</t>
  </si>
  <si>
    <t>Výhybny 1-5 38+38+43+41+54+0,5*35+0,5*37+0,5*37+0,5*35+0,5*36=304,000 [A]</t>
  </si>
  <si>
    <t>18230</t>
  </si>
  <si>
    <t>ROZPROSTŘENÍ ORNICE V ROVINĚ</t>
  </si>
  <si>
    <t>Provizorní výhybny. Uvedení do původního stavu - rozprostření ornice z deponie. Vč. naložení na deponii.</t>
  </si>
  <si>
    <t>položka zahrnuje:  
nutné přemístění ornice z dočasných skládek vzdálených do 50m  
rozprostření ornice v předepsané tloušťce v rovině a ve svahu do 1:5</t>
  </si>
  <si>
    <t>18710</t>
  </si>
  <si>
    <t>OŠETŘENÍ ORNICE NA SKLÁDCE</t>
  </si>
  <si>
    <t>Provizorní výhybny.</t>
  </si>
  <si>
    <t>Ošetření deponie ornice dle popisu. 91,2=91,200 [A]</t>
  </si>
  <si>
    <t>Položka zahrnuje urovnání skládky do výšky max. 3m se sklony svahů 1:2 a mírnějšími, založení trávníku (event. ošetření chemicky před založením trávníku při časové prodlevě mezi nasypáním skládky a osetím), 1x za rok ošetření chemicky, 2x za rok sekání.</t>
  </si>
  <si>
    <t>Základy</t>
  </si>
  <si>
    <t>21461E</t>
  </si>
  <si>
    <t>SEPARAČNÍ GEOTEXTILIE DO 500G/M2</t>
  </si>
  <si>
    <t>Umístění na pláni pod provizorní výhybnou. V rámci položky bude naceněno i následné odstranění vč. likvidace.</t>
  </si>
  <si>
    <t>Výhybny 1-5 40+40+46+43+57+0,5*35+0,5*37+0,5*37+0,5*35+0,5*36=316,000 [A]</t>
  </si>
  <si>
    <t>Položka zahrnuje:  
- dodávku předepsané geotextilie  
- úpravu, očištění a ochranu podkladu  
- přichycení k podkladu, případně zatížení  
- úpravy spojů a zajištění okrajů  
- úpravy pro odvodnění  
- nutné přesahy  
- mimostaveništní a vnitrostaveništní dopravu</t>
  </si>
  <si>
    <t>ŠD (a) fr. 0/125, tl. 300 mm 0,3*(42+42+46+44+58)=69,600 [A] 
ŠD (a) fr. 0/32, tl. 150 mm 0,15*(42+42+46+44+58)=34,800 [B] 
Celkové množství 104.400000=104,400 [C]</t>
  </si>
  <si>
    <t>56933</t>
  </si>
  <si>
    <t>ZPEVNĚNÍ KRAJNIC ZE ŠTĚRKODRTI TL. DO 150MM</t>
  </si>
  <si>
    <t>Provizorní výhybny. Zpevněný nezpevněné krajnice šířky 0,5 m.</t>
  </si>
  <si>
    <t>Výhybny 1-5, ŠD(a) 0/32 0,5*(35+37+37+35+36)=90,000 [A]</t>
  </si>
  <si>
    <t>- dodání kameniva předepsané kvality a zrnitosti  
- rozprostření a zhutnění vrstvy v předepsané tloušťce  
- zřízení vrstvy bez rozlišení šířky, pokládání vrstvy po etapách</t>
  </si>
  <si>
    <t>Výhybny 1-5 38+38+43+41+54=214,000 [A]</t>
  </si>
  <si>
    <t>Přidružená stavební výroba</t>
  </si>
  <si>
    <t>74A152</t>
  </si>
  <si>
    <t>NAKLÁDÁNÍ ZEMINY  NA DOPRAVNÍ PROSTŘEDEK</t>
  </si>
  <si>
    <t>Naložení zeminy na provizorní deponii. 1 m3 = 1,7 t</t>
  </si>
  <si>
    <t>Vytěžená zemina pro zásyp výhybny na deponii 69,92*1,7=118,864 [A]</t>
  </si>
  <si>
    <t>1. Položka obsahuje:  
 – nakládání vytěžené zeminy na dopravní prostředek  
2. Položka neobsahuje:  
 – případné překládky na trase do 1 km  
 – poplatky za likvidaci odpadů  
3. Způsob měření:  
Výměra je tuna  vytěženého materiálu  v rostlém (původním) stavu nebo vybouraného materiálu</t>
  </si>
  <si>
    <t>Podélná spára napojení. 5*17=85,000 [A]</t>
  </si>
  <si>
    <t>SO 181.2</t>
  </si>
  <si>
    <t>Přechodné dopravní značení během výstavby pro objekt SO 101</t>
  </si>
  <si>
    <t>pol. č. 11332 69,12*1,7=117,504 [A]</t>
  </si>
  <si>
    <t>02720</t>
  </si>
  <si>
    <t>POMOC PRÁCE ZŘIZ NEBO ZAJIŠŤ REGULACI A OCHRANU DOPRAVY</t>
  </si>
  <si>
    <t>Zajištění přístupových cest dle BOZP. Zajištění pracovního místa dle jednotlivých SO a fází výstavby v rámci SO provizorním dopravním značením po dobu výstavby. Položka obsahuje kompletní dodávku, nájemné, přesuny a demontáž přechodného dopravního značení v souladu s TP 66. Dále obsahuje veškeré provizorní autobusové zastávky, místa pro přecházení, apod. Cena je limitní a bude odsouhlasena TDI.</t>
  </si>
  <si>
    <t>SO 101 - objízdná trasa dle D.1.4.1.1 (délka cca 5 km) 1=1,000 [A]</t>
  </si>
  <si>
    <t>zahrnuje veškeré náklady spojené s objednatelem požadovanými zařízeními</t>
  </si>
  <si>
    <t>Přesná místa budou určena za účasti TDI a cestmistra po odfrézování asfaltových vrstev. Předpoklad je v místě krajů vozovky nebo kolem stávajících šachet ve vozovce.  Plocha pro opravu je odhadnuta na 12 % z celkové frézované plochy komunikace, která je 1920 m2.</t>
  </si>
  <si>
    <t>Odkop pro sanaci tl. 300 mm 0,12*1920*0,3=69,120 [A]</t>
  </si>
  <si>
    <t>11372D</t>
  </si>
  <si>
    <t>FRÉZOVÁNÍ ZPEVNĚNÝCH PLOCH ASFALT DROBNÝCH OPRAV A PLOŠ ROZPADŮ DO 2000M2</t>
  </si>
  <si>
    <t>Čerpáno pouze se souhlasem TDI v místech doloženého poškození trasy. Přesná místa budou určena za účasti TDI a cestmistra! Délka trasy 5 km, odhad průměrné šířky 4,8 m. Plocha pro opravu 8 % z celkové plocha komunikace -&gt; 1920 m2. Vyfrézovaný materiál zůstává zhotoviteli, zhotovitel v ceně zohlední možnost zpětného využití.</t>
  </si>
  <si>
    <t>pro ACO 11+ 1920*0,04=76,800 [A] 
pro ACP 16+ 552,5*0,06=33,150 [B] 
Celkové množství 109.950000=109,950 [C]</t>
  </si>
  <si>
    <t>pol. č. 014111.1 69,12=69,120 [A]</t>
  </si>
  <si>
    <t>Oprava objízdné trasy pro SO 101 V místě odkopu pro sanace pol. č. 11332.</t>
  </si>
  <si>
    <t>V místě sanací 0,12*1920=230,400 [A]</t>
  </si>
  <si>
    <t>567303</t>
  </si>
  <si>
    <t>VRSTVY PRO OBNOVU A OPRAVY ZE ŠTĚRKODRTI</t>
  </si>
  <si>
    <t>Oprava objízdné trasy pro SO 101. Čerpáno pouze se souhlasem TDI v místech doloženého poškození trasy. Přesná místa budou určena za účasti TDI a cestmistra po odfrézování asfaltových vrstev. Předpoklad je v místě krajů vozovky nebo kolem stávajících šachet ve vozovce.  Plocha pro opravu je odhadnuta na 12 % z celkové frézované plochy komunikace, která je 1920 m2.</t>
  </si>
  <si>
    <t>ŠD, kval.tř.A, frakce 0/63 0,12*1920*0,3=69,120 [A]</t>
  </si>
  <si>
    <t>Oprava objízdné trasy pro SO 101. Čerpáno pouze se souhlasem TDI v místech doloženého poškození trasy. Přesná místa budou určena za účasti TDI a cestmistra!</t>
  </si>
  <si>
    <t>Pod vrstvou ACO 11+ 1920=1 920,000 [A] 
Pod vrstvou ACL 16+ 1440-(0,12*1920)=1 209,600 [B] 
Celkové množství 3129.600000=3 129,600 [C]</t>
  </si>
  <si>
    <t>5774AE</t>
  </si>
  <si>
    <t>VRSTVY PRO OBNOVU A OPRAVY Z ASF BETONU ACO 11+, 11S</t>
  </si>
  <si>
    <t>Čerpáno pouze se souhlasem TDI v místech doloženého poškození trasy. Přesná místa budou určena za účasti TDI a cestmistra! Délka trasy 5 km, odhad průměrné šířky 4,8 m. Plocha pro opravu 8 % z celkové plocha komunikace -&gt; 1920 m2.</t>
  </si>
  <si>
    <t>ACO 11+. tl. 40 mm 1920*0,04=76,800 [A]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</si>
  <si>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  
- položka je určena pro obnovu asfaltového krytu drobných oprav a plošných rozpadů (vztahuje se na plochu jednotlivě do 10000m2). Není určena pro souvislou obnovu asfaltového krytu (ta se vykáže položkami 574*** a 575***) a pro výspravu výtluků (ta se vykáže položkami 5779**, vztahuje se na plochu jednotlivě do 10m2).  
-nezahrnuje očištění podkladu po veřejném provozu</t>
  </si>
  <si>
    <t>5774CG</t>
  </si>
  <si>
    <t>VRSTVY PRO OBNOVU A OPRAVY Z ASF BETONU ACL 16S, 16+</t>
  </si>
  <si>
    <t>Čerpáno pouze se souhlasem TDI v místech doloženého poškození trasy. Přesná místa budou určena za účasti TDI a cestmistra! Délka trasy 5 km, odhad průměrné šířky 4,8 m. Plocha pro opravu 6 % z celkové plocha komunikace -&gt; 1440 m2.</t>
  </si>
  <si>
    <t>ACL 16+, tl. 60 mm 552,5*0,06=33,150 [A]</t>
  </si>
  <si>
    <t>SO 182.1</t>
  </si>
  <si>
    <t>Provizorní výhybny pro SO 102</t>
  </si>
  <si>
    <t>pol. č. 11332 99,9*1,7=169,830 [A]</t>
  </si>
  <si>
    <t>ŠD (a) fr. 0/32, tl. 150 mm 0,15*(64+46+56+56)=33,300 [A] 
ŠD (a) fr. 0/125, tl. 300 mm 0,3*(64+46+56+56)=66,600 [B] 
Celkové množství 99.900000=99,900 [C]</t>
  </si>
  <si>
    <t>Provizorní výhybny 1-4 0,08*(59+43+53+40)=15,600 [A]</t>
  </si>
  <si>
    <t>Podélná spára napojení - prořez pro napojení 4*17=68,000 [A]</t>
  </si>
  <si>
    <t>Výhybny 1-4 0,3*(59+43+53+52+0,5*37+0,5*36+0,5*35+0,5*35)=83,550 [A]</t>
  </si>
  <si>
    <t>Výhybny 1-4 0,23*(59+43+53+52+0,5*37+0,5*36+0,5*35+0,5*35)=64,055 [A]</t>
  </si>
  <si>
    <t>pol. č. 014111.1 - uložení na skládku 99,9=99,900 [A] 
pol. č. 12273 - uložení zeminy na deponii 64,055=64,055 [C] 
pol. č. 12273 - uložení zeminy v místě zrušené výhybny 64,055=64,055 [B] 
Celkové množství 228.010000=228,010 [D]</t>
  </si>
  <si>
    <t>Výhybny 1-4 59+43+53+52+0,5*37+0,5*36+0,5*35+0,5*35=278,500 [A]</t>
  </si>
  <si>
    <t>Ošetření deponie ornice dle popisu. 83,55=83,550 [A]</t>
  </si>
  <si>
    <t>Výhybny 1-4 65+47+57+57+0,5*37+0,5*36+0,5*35+0,5*35=297,500 [A]</t>
  </si>
  <si>
    <t>ŠD (a) fr. 0/125, tl. 300 mm 0,3*(64+46+56+56)=66,600 [A] 
ŠD (a) fr. 0/32, tl. 150 mm 0,15*(64+46+56+56)=33,300 [B] 
Celkové množství 99.900000=99,900 [C]</t>
  </si>
  <si>
    <t>Výhybny 1-4, ŠD(a) 0/32 0,5*(37+36+35+35)=71,500 [A]</t>
  </si>
  <si>
    <t>Výhybny 1-4 59+43+53+40=195,000 [A]</t>
  </si>
  <si>
    <t>Vytěžená zemina pro zásyp výhybny na deponii 64,055*1,7=108,894 [A]</t>
  </si>
  <si>
    <t>Podélná spára napojení. 4*17=68,000 [A]</t>
  </si>
  <si>
    <t>SO 182.2</t>
  </si>
  <si>
    <t>Přechodné dopravní značení během výstavby pro objekt SO 102</t>
  </si>
  <si>
    <t>pol. č. 11332 16,2*1,7=27,540 [A]</t>
  </si>
  <si>
    <t>POMOC PRÁCE ZŘÍZ NEBO ZAJIŠŤ REGULACI A OCHRANU DOPRAVY</t>
  </si>
  <si>
    <t>Přesná místa budou určena za účasti TDI a cestmistra po odfrézování asfaltových vrstev. Předpoklad je v místě krajů vozovky nebo kolem stávajících šachet ve vozovce.  Plocha pro opravu je odhadnuta na 15 % z celkové frézované plochy komunikace, která je 360 m2. Jedná se o úsek mezi obcemi Svinná a Hlinná, který neleží na objízdné trase pro SO 101 a SO 103. Ostatní úseku objízdné trasy budou opraveny v rámci objektu SO 101 a SO 103.</t>
  </si>
  <si>
    <t>Odkop pro sanaci tl. 300 mm 0,15*360*0,3=16,200 [A]</t>
  </si>
  <si>
    <t>Čerpáno pouze se souhlasem TDI v místech doloženého poškození trasy. Přesná místa budou určena za účasti TDI a cestmistra! Délka trasy 1 km, odhad průměrné šířky 4,5 m. Plocha pro opravu 8 % z celkové plocha komunikace -&gt; 1920 m2. Vyfrézovaný materiál zůstává zhotoviteli, zhotovitel v ceně zohlední možnost zpětného využití. Jedná se o úsek mezi obcemi Svinná a Hlinná, který neleží na objízdné trase pro SO 101 a SO 103. Ostatní úseku objízdné trasy budou opraveny v rámci objektu SO 101 a SO 103.</t>
  </si>
  <si>
    <t>pro ACO 11+ 360*0,04=14,400 [A] 
pro ACP 16+ 270*0,06=16,200 [B] 
Celkové množství 30.600000=30,600 [C]</t>
  </si>
  <si>
    <t>pol. č. 014111.1 16,2=16,200 [A]</t>
  </si>
  <si>
    <t>Oprava objízdné trasy pro SO 102 V místě odkopu pro sanace pol. č. 11332.</t>
  </si>
  <si>
    <t>V místě sanací 0,15*360=54,000 [A]</t>
  </si>
  <si>
    <t>Oprava objízdné trasy pro SO 102. Čerpáno pouze se souhlasem TDI v místech doloženého poškození trasy. Přesná místa budou určena za účasti TDI a cestmistra po odfrézování asfaltových vrstev. Předpoklad je v místě krajů vozovky nebo kolem stávajících šachet ve vozovce.  Plocha pro opravu je odhadnuta na 15 % z celkové frézované plochy komunikace, která je 360 m2. Jedná se o úsek mezi obcemi Svinná a Hlinná, který neleží na objízdné trase pro SO 101 a SO 103. Ostatní úseku objízdné trasy budou opraveny v rámci objektu SO 101 a SO 103.</t>
  </si>
  <si>
    <t>ŠD, kval.tř.A, frakce 0/63 0,15*360*0,3=16,200 [A]</t>
  </si>
  <si>
    <t>Oprava objízdné trasy pro SO 102. Čerpáno pouze se souhlasem TDI v místech doloženého poškození trasy. Přesná místa budou určena za účasti TDI a cestmistra!</t>
  </si>
  <si>
    <t>Pod vrstvou ACO 11+ 360=360,000 [A] 
Pod vrstvou ACL 16+ 270-(0,15*360)=216,000 [B] 
Celkové množství 576.000000=576,000 [C]</t>
  </si>
  <si>
    <t>Čerpáno pouze se souhlasem TDI v místech doloženého poškození trasy. Přesná místa budou určena za účasti TDI a cestmistra! Délka trasy 1 km, odhad průměrné šířky 4,5 m. Plocha pro opravu 8 % z celkové plocha komunikace -&gt; 360 m2. Jedná se o úsek mezi obcemi Svinná a Hlinná, který neleží na objízdné trase pro SO 101 a SO 103. Ostatní úseku objízdné trasy budou opraveny v rámci objektu SO 101 a SO 103.</t>
  </si>
  <si>
    <t>ACO 11+. tl. 40 mm 360*0,04=14,400 [A]</t>
  </si>
  <si>
    <t>Čerpáno pouze se souhlasem TDI v místech doloženého poškození trasy. Přesná místa budou určena za účasti TDI a cestmistra! Délka trasy 1 km, odhad průměrné šířky 4,5 m. Plocha pro opravu 6 % z celkové plocha komunikace -&gt; 270 m2. Jedná se o úsek mezi obcemi Svinná a Hlinná, který neleží na objízdné trase pro SO 101 a SO 103. Ostatní úseku objízdné trasy budou opraveny v rámci objektu SO 101 a SO 103.</t>
  </si>
  <si>
    <t>ACL 16+, tl. 60 mm 270*0,06=16,200 [A]</t>
  </si>
  <si>
    <t>SO 183.1</t>
  </si>
  <si>
    <t>Provizorní výhybny pro SO 103</t>
  </si>
  <si>
    <t>pol. č. 11332 129,15*1,7=219,555 [A]</t>
  </si>
  <si>
    <t>ŠD (a) fr. 0/32, tl. 150 mm 0,15*(46+37+46+0+52+45+61+0+0)=43,050 [A] 
ŠD (a) fr. 0/125, tl. 300 mm 0,3*(46+37+46+0+52+45+61+0+0)=86,100 [B] 
Celkové množství 129.150000=129,150 [C]</t>
  </si>
  <si>
    <t>Provizorní výhybny 1-4 0,08*(43+34+42+0+48+42+57+0+0)=21,280 [A]</t>
  </si>
  <si>
    <t>Podélná spára napojení - prořez pro napojení 6*17=102,000 [A]</t>
  </si>
  <si>
    <t>Výhybny 1-6 0,3*(43+34+42+0+48+42+57+0+0+0,5*35+0,5*36+0,5*35+0,5*0+0,5*36+0,5*36+0,5*37+0,5*0+0,5*0)=112,050 [A]</t>
  </si>
  <si>
    <t>Výhybny 1-4 0,23*(43+34+42+0+48+42+58+0+0+0,5*35+0,5*36+0,5*35+0,5*0+0,5*36+0,5*36+0,5*37+0,5*0+0,5*0)=86,135 [A]</t>
  </si>
  <si>
    <t>pol. č. 014111.1 - uložení na skládku 129,15=129,150 [A] 
pol. č. 12273 - uložení zeminy na deponii 86,135=86,135 [C] 
pol. č. 12273 - uložení zeminy v místě zrušené výhybny 86,135=86,135 [B] 
Celkové množství 301.420000=301,420 [D]</t>
  </si>
  <si>
    <t>Výhybny 1-4 43+34+42+0+48+42+57+0+0+0,5*35+0,5*36+0,5*35+0,5*0+0,5*36+0,5*36+0,5*37+0,5*0+0,5*0=373,500 [A]</t>
  </si>
  <si>
    <t>Ošetření deponie ornice dle popisu. 112,05=112,050 [A]</t>
  </si>
  <si>
    <t>Výhybny 1-4 47+38+47+0+53+46+62+0+0+0,5*35+0,5*36+0,5*35+0,5*0+0,5*36+0,5*36+0,5*37+0,5*0+0,5*0=400,500 [A]</t>
  </si>
  <si>
    <t>ŠD (a) fr. 0/125, tl. 300 mm 0,3*(46+37+46+0+52+45+61+0+0)=86,100 [A] 
ŠD (a) fr. 0/32, tl. 150 mm 0,15*(46+37+46+0+52+45+61+0+0)=43,050 [B] 
Celkové množství 129.150000=129,150 [C]</t>
  </si>
  <si>
    <t>Výhybny 1-4, ŠD(a) 0/32 0,5*(35+36+35+0+36+36+37+0+0)=107,500 [A]</t>
  </si>
  <si>
    <t>Výhybny 1-4 43+34+42+0+48+42+57+0+0=266,000 [A]</t>
  </si>
  <si>
    <t>Vytěžená zemina pro zásyp výhybny na deponii 132,595*1,7=225,412 [A]</t>
  </si>
  <si>
    <t>Podélná spára napojení. 6*17=102,000 [A]</t>
  </si>
  <si>
    <t>SO 183.2</t>
  </si>
  <si>
    <t>Přechodné dopravní značení během výstavby pro objekt SO 103</t>
  </si>
  <si>
    <t>pol. č. 11332 116,64*1,7=198,288 [A]</t>
  </si>
  <si>
    <t>Přesná místa budou určena za účasti TDI a cestmistra po odfrézování asfaltových vrstev. Předpoklad je v místě krajů vozovky nebo kolem stávajících šachet ve vozovce.  Plocha pro opravu je odhadnuta na 12 % z celkové frézované plochy komunikace, která je 3240 m2.</t>
  </si>
  <si>
    <t>Odkop pro sanaci tl. 300 mm 0,12*3240*0,3=116,640 [A]</t>
  </si>
  <si>
    <t>Čerpáno pouze se souhlasem TDI v místech doloženého poškození trasy. Přesná místa budou určena za účasti TDI a cestmistra! Délka trasy 9 km, odhad průměrné šířky 4,5 m. Plocha pro opravu 8 % z celkové plocha komunikace -&gt; 3240 m2.  Vyfrézovaný materiál zůstává zhotoviteli, zhotovitel v ceně zohlední možnost zpětného využití.</t>
  </si>
  <si>
    <t>pro ACO 11+ 3240*0,04=129,600 [A] 
pro ACP 16+ 2430*0,06=145,800 [B] 
Celkové množství 275.400000=275,400 [C]</t>
  </si>
  <si>
    <t>pol. č. 014111.1 116,64=116,640 [A]</t>
  </si>
  <si>
    <t>Oprava objízdné trasy pro SO 103 (SO 102). V místě odkopu pro sanace pol. č. 11332.</t>
  </si>
  <si>
    <t>V místě sanací 0,12*3240=388,800 [A]</t>
  </si>
  <si>
    <t>Oprava objízdné trasy pro SO 103 (SO 102). Čerpáno pouze se souhlasem TDI v místech doloženého poškození trasy. Přesná místa budou určena za účasti TDI a cestmistra po odfrézování asfaltových vrstev. Předpoklad je v místě krajů vozovky nebo kolem stávajících šachet ve vozovce.  Plocha pro opravu je odhadnuta na 12 % z celkové frézované plochy komunikace, která je 3240 m2.</t>
  </si>
  <si>
    <t>ŠD, kval.tř.A, frakce 0/63 0,12*3240*0,3=116,640 [A]</t>
  </si>
  <si>
    <t>Oprava objízdné trasy pro SO 103 (SO 102). Čerpáno pouze se souhlasem TDI v místech doloženého poškození trasy. Přesná místa budou určena za účasti TDI a cestmistra!</t>
  </si>
  <si>
    <t>Pod vrstvou ACO 11+ 3240=3 240,000 [A] 
Pod vrstvou ACL 16+ 2430-(0,12*3240)=2 041,200 [B] 
Celkové množství 5281.200000=5 281,200 [C]</t>
  </si>
  <si>
    <t>Čerpáno pouze se souhlasem TDI v místech doloženého poškození trasy. Přesná místa budou určena za účasti TDI a cestmistra! Délka trasy 9 km, odhad průměrné šířky 4,5 m. Plocha pro opravu 8 % z celkové plocha komunikace -&gt; 3240 m2.</t>
  </si>
  <si>
    <t>ACO 11+. tl. 40 mm 3240*0,04=129,600 [A]</t>
  </si>
  <si>
    <t>Čerpáno pouze se souhlasem TDI v místech doloženého poškození trasy. Přesná místa budou určena za účasti TDI a cestmistra! Délka trasy 9 km, odhad průměrné šířky 4,5 m. Plocha pro opravu 6 % z celkové plocha komunikace -&gt; 2430 m2.</t>
  </si>
  <si>
    <t>ACL 16+, tl. 60 mm 2430*0,06=145,800 [A]</t>
  </si>
  <si>
    <t>SO 191</t>
  </si>
  <si>
    <t>Trvalé dopravní značení pro SO 101</t>
  </si>
  <si>
    <t>91228</t>
  </si>
  <si>
    <t>SMĚROVÉ SLOUPKY Z PLAST HMOT VČETNĚ ODRAZNÉHO PÁSKU</t>
  </si>
  <si>
    <t>Sloupek Z11g.</t>
  </si>
  <si>
    <t>Z11g 2=2,000 [A]</t>
  </si>
  <si>
    <t>položka zahrnuje:  
- dodání a osazení sloupku včetně nutných zemních prací  
- vnitrostaveništní a mimostaveništní doprava  
- odrazky plastové nebo z retroreflexní fólie</t>
  </si>
  <si>
    <t>914131</t>
  </si>
  <si>
    <t>DOPRAVNÍ ZNAČKY ZÁKLADNÍ VELIKOSTI OCELOVÉ FÓLIE TŘ 2 - DODÁVKA A MONTÁŽ</t>
  </si>
  <si>
    <t>Odečteno z výkresu Situace.</t>
  </si>
  <si>
    <t>Osazení trvalého DZ: P2; P4; IJ4c; IJ4b; P6; E2b; IS21c; IZ4a; IZ4b; IS21a; A2a; P1 2+1+2+4+2+4+1+1+1+2+2+3=25,000 [A]</t>
  </si>
  <si>
    <t>položka zahrnuje:  
- dodávku a montáž značek v požadovaném provedení</t>
  </si>
  <si>
    <t>914133</t>
  </si>
  <si>
    <t>DOPRAVNÍ ZNAČKY ZÁKLADNÍ VELIKOSTI OCELOVÉ FÓLIE TŘ 2 - DEMONTÁŽ</t>
  </si>
  <si>
    <t>Odečteno z výkresu SITUACE.</t>
  </si>
  <si>
    <t>Demontáž trvalého DZ: P4; E2b; P2; IS21c; IZ4a; IZ4b; IS21a; A2a; E4; P1 3+3+1+1+1+1+2+1+1+2=16,000 [A]</t>
  </si>
  <si>
    <t>Položka zahrnuje odstranění, demontáž a odklizení materiálu s odvozem na předepsané místo</t>
  </si>
  <si>
    <t>914921</t>
  </si>
  <si>
    <t>SLOUPKY A STOJKY DOPRAVNÍCH ZNAČEK Z OCEL TRUBEK DO PATKY - DODÁVKA A MONTÁŽ</t>
  </si>
  <si>
    <t>Pro trvalé DZ: P2; P4; IJ4c; IJ4b; P6; E2b; IS21c; IZ4a; IZ4b; IS21a; A2a; P1 2+1+2+4+2+0+0+1+1+0+2+3=18,000 [A]</t>
  </si>
  <si>
    <t>položka zahrnuje:  
- sloupky a upevňovací zařízení včetně jejich osazení (betonová patka, zemní práce)</t>
  </si>
  <si>
    <t>914923</t>
  </si>
  <si>
    <t>SLOUPKY A STOJKY DZ Z OCEL TRUBEK DO PATKY DEMONTÁŽ</t>
  </si>
  <si>
    <t>Demontáž sloupku trvalého DZ: P4; E2b; P2; IS21c; IZ4a; IZ4b; IS21a; A2a; E4; P1 3+0+1+0+1+1+0+1+0+2=9,000 [A]</t>
  </si>
  <si>
    <t>915111</t>
  </si>
  <si>
    <t>VODOROVNÉ DOPRAVNÍ ZNAČENÍ BARVOU HLADKÉ - DODÁVKA A POKLÁDKA</t>
  </si>
  <si>
    <t>Odečteno z výkresu Situace. Jedná se o první vrstvu z  
jednosložkové barvy. Druhá vrstva je z dlouho životných materiálů - samostatná položka. Mezi pokládkou první a druhé vrstvy je značení pojížděno provozem v řádu týdnů až měsíců.</t>
  </si>
  <si>
    <t>V4 (0,25) (1794+1799)*0,125=449,125 [J] 
V4 (0,5/0,5/0,25) (25+21+16+23)*0,125*0,5=5,313 [K] 
V2b (1,5/1,5/0,25) 0,5*(18+11+14)*0,125=2,688 [A] 
V11 (bus) bez nápisu 4*((22+4*3,4)*0,125)=17,800 [E] 
Celkové množství 474.926000=474,926 [B]</t>
  </si>
  <si>
    <t>položka zahrnuje:  
- dodání a pokládku nátěrového materiálu (měří se pouze natíraná plocha)  
- předznačení a reflexní úpravu</t>
  </si>
  <si>
    <t>915211</t>
  </si>
  <si>
    <t>VODOROVNÉ DOPRAVNÍ ZNAČENÍ PLASTEM HLADKÉ - DODÁVKA A POKLÁDKA</t>
  </si>
  <si>
    <t>Dlouho životný (plast) - bez hlučící úpravy.</t>
  </si>
  <si>
    <t>V11 (bus) bez nápisu 4*((22+4*3,4)*0,125)=17,800 [A]</t>
  </si>
  <si>
    <t>915231</t>
  </si>
  <si>
    <t>VODOR DOPRAV ZNAČ PLASTEM PROFIL ZVUČÍCÍ - DOD A POKLÁDKA</t>
  </si>
  <si>
    <t>Dlouho životný (plast) - Hlučící úprava bude provedena jako strukturální nebo profilovaná. Případně kombinace  
obojího.</t>
  </si>
  <si>
    <t>V4 (0,25) (1794+1799)*0,125=449,125 [J] 
V4 (0,5/0,5/0,25) (25+21+16+23)*0,125*0,5=5,313 [K] 
V2b (1,5/1,5/0,125) 0,5*(18+11+14)*0,125=2,688 [B] 
Celkové množství 457.126000=457,126 [A]</t>
  </si>
  <si>
    <t>91552</t>
  </si>
  <si>
    <t>VODOR DOPRAV ZNAČ - PÍSMENA</t>
  </si>
  <si>
    <t>Odečteno z výkresu Situace. Jedná se o první vrstvu z  
jednosložkové barvy a druhou vrstvu z dlouho životných materiálů v rámci této položky.</t>
  </si>
  <si>
    <t>nápis `BUS` 2*4*3=24,000 [A]</t>
  </si>
  <si>
    <t>položka zahrnuje:  
- dodání a pokládku nátěrového materiálu  
- předznačení a reflexní úpravu</t>
  </si>
  <si>
    <t>SO 192</t>
  </si>
  <si>
    <t>Trvalé dopravní značení pro SO 102</t>
  </si>
  <si>
    <t>Osazení trvalého DZ: P4; P1; E2b; A2b; IZ4a; IZ4b; IS21; P2 2+1+3+2+1+1+1+1=12,000 [A]</t>
  </si>
  <si>
    <t>Demontáž trvalého DZ: P4; P1; E2b; IZ4a; IZ4b; IS21; P2 1+1+2+1+1+1+1=8,000 [A]</t>
  </si>
  <si>
    <t>Pro trvalé DZ: P4; P1; E2b; A2b; IZ4a; IZ4b; IS21; P2 2+1+0+2+1+1+0+1=8,000 [A]</t>
  </si>
  <si>
    <t>Demontáž sloupku trvalého DZ: P4; P1; E2b; IZ4a; IZ4b; IS21; P2 1+1+0+1+1+0+1=5,000 [A]</t>
  </si>
  <si>
    <t>V4 (0,25) (1159+1161)*0,125=290,000 [J] 
V2b (1,5/1,5/0,25) 0,5*(15+21)*0,125=2,250 [A] 
Celkové množství 292.250000=292,250 [B]</t>
  </si>
  <si>
    <t>V4 (0,25) (1159+1161)*0,125=290,000 [J] 
V2b (1,5/1,5/0,125) 0,5*(15+21)*0,125=2,250 [B] 
Celkové množství 292.250000=292,250 [A]</t>
  </si>
  <si>
    <t>SO 193</t>
  </si>
  <si>
    <t>Trvalé dopravní značení pro SO 103</t>
  </si>
  <si>
    <t>Z11g 7*2=14,000 [A]</t>
  </si>
  <si>
    <t>Osazení trvalého DZ: P4; E2b; IJ4b; P2; IZ4a; IZ4b; P6; A1b 2+5+2+2+2+2+1+2=18,000 [A]</t>
  </si>
  <si>
    <t>Demontáž trvalého DZ: P4; P2; IZ4a; IZ4b; P1; E2b 4+1+2+2+1+2=12,000 [A]</t>
  </si>
  <si>
    <t>Pro trvalé DZ: P4; E2b; IJ4b; P2; IZ4a; IZ4b; P6; A1b 2+0+2+2+2+2+1+2=13,000 [A]</t>
  </si>
  <si>
    <t>Demontáž sloupku trvalého DZ: P4; P2; IZ4a; IZ4b; P1; E2b 4+1+2+2+1+0=10,000 [A]</t>
  </si>
  <si>
    <t>V4 (0,25) (1989+1911)*0,125=487,500 [J] 
V4 (0,5/0,5/0,25) (16+19)*0,125*0,5=2,188 [K] 
V2b (1,5/1,5/0,25) 0,5*(15+23)*0,125=2,375 [A] 
V11 (bus) bez nápisu 1*((22+4*3,4)*0,125)=4,450 [E] 
Celkové množství 496.513000=496,513 [B]</t>
  </si>
  <si>
    <t>V11 (bus) bez nápisu 1*((22+4*3,4)*0,125)=4,450 [A]</t>
  </si>
  <si>
    <t>V4 (0,25) (1989+1911)*0,125=487,500 [J] 
V4 (0,5/0,5/0,25) (16+19)*0,125*0,5=2,188 [K] 
V2b (1,5/1,5/0,125) 0,5*(15+23)*0,125=2,375 [B] 
Celkové množství 492.063000=492,063 [A]</t>
  </si>
  <si>
    <t>nápis `BUS` 2*3=6,000 [A]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</si>
</sst>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6"/>
      <color rgb="FF000000"/>
      <name val="Arial"/>
      <family val="0"/>
    </font>
    <font>
      <b/>
      <sz val="11"/>
      <name val="Arial"/>
      <family val="0"/>
    </font>
    <font>
      <sz val="10"/>
      <color rgb="FFFFFFFF"/>
      <name val="Arial"/>
      <family val="0"/>
    </font>
    <font>
      <b/>
      <sz val="10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 style="thin"/>
      <top/>
      <bottom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37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left"/>
    </xf>
    <xf numFmtId="0" fontId="3" fillId="3" borderId="1" xfId="0" applyFont="1" applyFill="1" applyBorder="1" applyAlignment="1">
      <alignment horizontal="center" vertical="center" wrapText="1"/>
    </xf>
    <xf numFmtId="0" fontId="2" fillId="2" borderId="3" xfId="0" applyFont="1" applyFill="1" applyBorder="1"/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left"/>
    </xf>
    <xf numFmtId="0" fontId="0" fillId="2" borderId="6" xfId="0" applyFill="1" applyBorder="1"/>
    <xf numFmtId="0" fontId="4" fillId="2" borderId="5" xfId="0" applyFont="1" applyFill="1" applyBorder="1" applyAlignment="1">
      <alignment horizontal="right"/>
    </xf>
    <xf numFmtId="177" fontId="4" fillId="2" borderId="5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wrapText="1"/>
    </xf>
    <xf numFmtId="0" fontId="0" fillId="0" borderId="1" xfId="0" applyBorder="1"/>
    <xf numFmtId="0" fontId="4" fillId="2" borderId="6" xfId="0" applyFont="1" applyFill="1" applyBorder="1" applyAlignment="1">
      <alignment horizontal="right"/>
    </xf>
    <xf numFmtId="0" fontId="4" fillId="2" borderId="6" xfId="0" applyFont="1" applyFill="1" applyBorder="1" applyAlignment="1">
      <alignment wrapText="1"/>
    </xf>
    <xf numFmtId="177" fontId="4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0" fontId="4" fillId="2" borderId="0" xfId="0" applyFont="1" applyFill="1" applyAlignment="1">
      <alignment horizontal="right"/>
    </xf>
    <xf numFmtId="177" fontId="4" fillId="2" borderId="0" xfId="0" applyNumberFormat="1" applyFont="1" applyFill="1" applyAlignment="1">
      <alignment horizontal="center"/>
    </xf>
    <xf numFmtId="0" fontId="4" fillId="2" borderId="3" xfId="0" applyFont="1" applyFill="1" applyBorder="1" applyAlignment="1">
      <alignment horizontal="right"/>
    </xf>
    <xf numFmtId="177" fontId="4" fillId="2" borderId="3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styles" Target="styles.xml" /><Relationship Id="rId15" Type="http://schemas.openxmlformats.org/officeDocument/2006/relationships/sharedStrings" Target="sharedStrings.xml" /><Relationship Id="rId16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0"/>
  <sheetViews>
    <sheetView tabSelected="1"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14</v>
      </c>
      <c s="32">
        <f>0+I8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14</v>
      </c>
      <c s="5"/>
      <c s="14" t="s">
        <v>15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0+I9+I13+I17+I21+I25+I29+I33+I37</f>
      </c>
      <c>
        <f>0+O9+O13+O17+O21+O25+O29+O33+O37</f>
      </c>
    </row>
    <row r="9" spans="1:16" ht="12.75">
      <c r="A9" s="19" t="s">
        <v>35</v>
      </c>
      <c s="23" t="s">
        <v>19</v>
      </c>
      <c s="23" t="s">
        <v>36</v>
      </c>
      <c s="19" t="s">
        <v>37</v>
      </c>
      <c s="24" t="s">
        <v>38</v>
      </c>
      <c s="25" t="s">
        <v>39</v>
      </c>
      <c s="26">
        <v>26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12.75">
      <c r="A10" s="28" t="s">
        <v>40</v>
      </c>
      <c r="E10" s="29" t="s">
        <v>41</v>
      </c>
    </row>
    <row r="11" spans="1:5" ht="51">
      <c r="A11" s="30" t="s">
        <v>42</v>
      </c>
      <c r="E11" s="31" t="s">
        <v>43</v>
      </c>
    </row>
    <row r="12" spans="1:5" ht="12.75">
      <c r="A12" t="s">
        <v>44</v>
      </c>
      <c r="E12" s="29" t="s">
        <v>45</v>
      </c>
    </row>
    <row r="13" spans="1:16" ht="12.75">
      <c r="A13" s="19" t="s">
        <v>35</v>
      </c>
      <c s="23" t="s">
        <v>13</v>
      </c>
      <c s="23" t="s">
        <v>46</v>
      </c>
      <c s="19" t="s">
        <v>37</v>
      </c>
      <c s="24" t="s">
        <v>47</v>
      </c>
      <c s="25" t="s">
        <v>48</v>
      </c>
      <c s="26">
        <v>107.2</v>
      </c>
      <c s="27">
        <v>0</v>
      </c>
      <c s="27">
        <f>ROUND(ROUND(H13,2)*ROUND(G13,3),2)</f>
      </c>
      <c r="O13">
        <f>(I13*21)/100</f>
      </c>
      <c t="s">
        <v>13</v>
      </c>
    </row>
    <row r="14" spans="1:5" ht="12.75">
      <c r="A14" s="28" t="s">
        <v>40</v>
      </c>
      <c r="E14" s="29" t="s">
        <v>37</v>
      </c>
    </row>
    <row r="15" spans="1:5" ht="140.25">
      <c r="A15" s="30" t="s">
        <v>42</v>
      </c>
      <c r="E15" s="31" t="s">
        <v>49</v>
      </c>
    </row>
    <row r="16" spans="1:5" ht="12.75">
      <c r="A16" t="s">
        <v>44</v>
      </c>
      <c r="E16" s="29" t="s">
        <v>50</v>
      </c>
    </row>
    <row r="17" spans="1:16" ht="12.75">
      <c r="A17" s="19" t="s">
        <v>35</v>
      </c>
      <c s="23" t="s">
        <v>12</v>
      </c>
      <c s="23" t="s">
        <v>51</v>
      </c>
      <c s="19" t="s">
        <v>37</v>
      </c>
      <c s="24" t="s">
        <v>52</v>
      </c>
      <c s="25" t="s">
        <v>39</v>
      </c>
      <c s="26">
        <v>3</v>
      </c>
      <c s="27">
        <v>0</v>
      </c>
      <c s="27">
        <f>ROUND(ROUND(H17,2)*ROUND(G17,3),2)</f>
      </c>
      <c r="O17">
        <f>(I17*21)/100</f>
      </c>
      <c t="s">
        <v>13</v>
      </c>
    </row>
    <row r="18" spans="1:5" ht="25.5">
      <c r="A18" s="28" t="s">
        <v>40</v>
      </c>
      <c r="E18" s="29" t="s">
        <v>53</v>
      </c>
    </row>
    <row r="19" spans="1:5" ht="51">
      <c r="A19" s="30" t="s">
        <v>42</v>
      </c>
      <c r="E19" s="31" t="s">
        <v>54</v>
      </c>
    </row>
    <row r="20" spans="1:5" ht="12.75">
      <c r="A20" t="s">
        <v>44</v>
      </c>
      <c r="E20" s="29" t="s">
        <v>50</v>
      </c>
    </row>
    <row r="21" spans="1:16" ht="12.75">
      <c r="A21" s="19" t="s">
        <v>35</v>
      </c>
      <c s="23" t="s">
        <v>23</v>
      </c>
      <c s="23" t="s">
        <v>55</v>
      </c>
      <c s="19" t="s">
        <v>37</v>
      </c>
      <c s="24" t="s">
        <v>56</v>
      </c>
      <c s="25" t="s">
        <v>39</v>
      </c>
      <c s="26">
        <v>3</v>
      </c>
      <c s="27">
        <v>0</v>
      </c>
      <c s="27">
        <f>ROUND(ROUND(H21,2)*ROUND(G21,3),2)</f>
      </c>
      <c r="O21">
        <f>(I21*21)/100</f>
      </c>
      <c t="s">
        <v>13</v>
      </c>
    </row>
    <row r="22" spans="1:5" ht="12.75">
      <c r="A22" s="28" t="s">
        <v>40</v>
      </c>
      <c r="E22" s="29" t="s">
        <v>57</v>
      </c>
    </row>
    <row r="23" spans="1:5" ht="12.75">
      <c r="A23" s="30" t="s">
        <v>42</v>
      </c>
      <c r="E23" s="31" t="s">
        <v>37</v>
      </c>
    </row>
    <row r="24" spans="1:5" ht="12.75">
      <c r="A24" t="s">
        <v>44</v>
      </c>
      <c r="E24" s="29" t="s">
        <v>50</v>
      </c>
    </row>
    <row r="25" spans="1:16" ht="12.75">
      <c r="A25" s="19" t="s">
        <v>35</v>
      </c>
      <c s="23" t="s">
        <v>25</v>
      </c>
      <c s="23" t="s">
        <v>58</v>
      </c>
      <c s="19" t="s">
        <v>37</v>
      </c>
      <c s="24" t="s">
        <v>59</v>
      </c>
      <c s="25" t="s">
        <v>39</v>
      </c>
      <c s="26">
        <v>3</v>
      </c>
      <c s="27">
        <v>0</v>
      </c>
      <c s="27">
        <f>ROUND(ROUND(H25,2)*ROUND(G25,3),2)</f>
      </c>
      <c r="O25">
        <f>(I25*21)/100</f>
      </c>
      <c t="s">
        <v>13</v>
      </c>
    </row>
    <row r="26" spans="1:5" ht="51">
      <c r="A26" s="28" t="s">
        <v>40</v>
      </c>
      <c r="E26" s="29" t="s">
        <v>60</v>
      </c>
    </row>
    <row r="27" spans="1:5" ht="51">
      <c r="A27" s="30" t="s">
        <v>42</v>
      </c>
      <c r="E27" s="31" t="s">
        <v>54</v>
      </c>
    </row>
    <row r="28" spans="1:5" ht="12.75">
      <c r="A28" t="s">
        <v>44</v>
      </c>
      <c r="E28" s="29" t="s">
        <v>50</v>
      </c>
    </row>
    <row r="29" spans="1:16" ht="12.75">
      <c r="A29" s="19" t="s">
        <v>35</v>
      </c>
      <c s="23" t="s">
        <v>27</v>
      </c>
      <c s="23" t="s">
        <v>61</v>
      </c>
      <c s="19" t="s">
        <v>37</v>
      </c>
      <c s="24" t="s">
        <v>62</v>
      </c>
      <c s="25" t="s">
        <v>39</v>
      </c>
      <c s="26">
        <v>8</v>
      </c>
      <c s="27">
        <v>0</v>
      </c>
      <c s="27">
        <f>ROUND(ROUND(H29,2)*ROUND(G29,3),2)</f>
      </c>
      <c r="O29">
        <f>(I29*21)/100</f>
      </c>
      <c t="s">
        <v>13</v>
      </c>
    </row>
    <row r="30" spans="1:5" ht="38.25">
      <c r="A30" s="28" t="s">
        <v>40</v>
      </c>
      <c r="E30" s="29" t="s">
        <v>63</v>
      </c>
    </row>
    <row r="31" spans="1:5" ht="140.25">
      <c r="A31" s="30" t="s">
        <v>42</v>
      </c>
      <c r="E31" s="31" t="s">
        <v>64</v>
      </c>
    </row>
    <row r="32" spans="1:5" ht="63.75">
      <c r="A32" t="s">
        <v>44</v>
      </c>
      <c r="E32" s="29" t="s">
        <v>65</v>
      </c>
    </row>
    <row r="33" spans="1:16" ht="12.75">
      <c r="A33" s="19" t="s">
        <v>35</v>
      </c>
      <c s="23" t="s">
        <v>66</v>
      </c>
      <c s="23" t="s">
        <v>67</v>
      </c>
      <c s="19" t="s">
        <v>37</v>
      </c>
      <c s="24" t="s">
        <v>68</v>
      </c>
      <c s="25" t="s">
        <v>69</v>
      </c>
      <c s="26">
        <v>12</v>
      </c>
      <c s="27">
        <v>0</v>
      </c>
      <c s="27">
        <f>ROUND(ROUND(H33,2)*ROUND(G33,3),2)</f>
      </c>
      <c r="O33">
        <f>(I33*21)/100</f>
      </c>
      <c t="s">
        <v>13</v>
      </c>
    </row>
    <row r="34" spans="1:5" ht="38.25">
      <c r="A34" s="28" t="s">
        <v>40</v>
      </c>
      <c r="E34" s="29" t="s">
        <v>70</v>
      </c>
    </row>
    <row r="35" spans="1:5" ht="51">
      <c r="A35" s="30" t="s">
        <v>42</v>
      </c>
      <c r="E35" s="31" t="s">
        <v>71</v>
      </c>
    </row>
    <row r="36" spans="1:5" ht="89.25">
      <c r="A36" t="s">
        <v>44</v>
      </c>
      <c r="E36" s="29" t="s">
        <v>72</v>
      </c>
    </row>
    <row r="37" spans="1:16" ht="12.75">
      <c r="A37" s="19" t="s">
        <v>35</v>
      </c>
      <c s="23" t="s">
        <v>73</v>
      </c>
      <c s="23" t="s">
        <v>74</v>
      </c>
      <c s="19" t="s">
        <v>37</v>
      </c>
      <c s="24" t="s">
        <v>75</v>
      </c>
      <c s="25" t="s">
        <v>39</v>
      </c>
      <c s="26">
        <v>3</v>
      </c>
      <c s="27">
        <v>0</v>
      </c>
      <c s="27">
        <f>ROUND(ROUND(H37,2)*ROUND(G37,3),2)</f>
      </c>
      <c r="O37">
        <f>(I37*21)/100</f>
      </c>
      <c t="s">
        <v>13</v>
      </c>
    </row>
    <row r="38" spans="1:5" ht="25.5">
      <c r="A38" s="28" t="s">
        <v>40</v>
      </c>
      <c r="E38" s="29" t="s">
        <v>76</v>
      </c>
    </row>
    <row r="39" spans="1:5" ht="51">
      <c r="A39" s="30" t="s">
        <v>42</v>
      </c>
      <c r="E39" s="31" t="s">
        <v>77</v>
      </c>
    </row>
    <row r="40" spans="1:5" ht="25.5">
      <c r="A40" t="s">
        <v>44</v>
      </c>
      <c r="E40" s="29" t="s">
        <v>78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0+O8+O17+O34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540</v>
      </c>
      <c s="32">
        <f>0+I8+I17+I34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540</v>
      </c>
      <c s="5"/>
      <c s="14" t="s">
        <v>541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0+I9+I13</f>
      </c>
      <c>
        <f>0+O9+O13</f>
      </c>
    </row>
    <row r="9" spans="1:16" ht="25.5">
      <c r="A9" s="19" t="s">
        <v>35</v>
      </c>
      <c s="23" t="s">
        <v>19</v>
      </c>
      <c s="23" t="s">
        <v>81</v>
      </c>
      <c s="19" t="s">
        <v>37</v>
      </c>
      <c s="24" t="s">
        <v>82</v>
      </c>
      <c s="25" t="s">
        <v>83</v>
      </c>
      <c s="26">
        <v>198.288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12.75">
      <c r="A10" s="28" t="s">
        <v>40</v>
      </c>
      <c r="E10" s="29" t="s">
        <v>408</v>
      </c>
    </row>
    <row r="11" spans="1:5" ht="12.75">
      <c r="A11" s="30" t="s">
        <v>42</v>
      </c>
      <c r="E11" s="31" t="s">
        <v>542</v>
      </c>
    </row>
    <row r="12" spans="1:5" ht="140.25">
      <c r="A12" t="s">
        <v>44</v>
      </c>
      <c r="E12" s="29" t="s">
        <v>86</v>
      </c>
    </row>
    <row r="13" spans="1:16" ht="12.75">
      <c r="A13" s="19" t="s">
        <v>35</v>
      </c>
      <c s="23" t="s">
        <v>13</v>
      </c>
      <c s="23" t="s">
        <v>458</v>
      </c>
      <c s="19" t="s">
        <v>37</v>
      </c>
      <c s="24" t="s">
        <v>507</v>
      </c>
      <c s="25" t="s">
        <v>39</v>
      </c>
      <c s="26">
        <v>1</v>
      </c>
      <c s="27">
        <v>0</v>
      </c>
      <c s="27">
        <f>ROUND(ROUND(H13,2)*ROUND(G13,3),2)</f>
      </c>
      <c r="O13">
        <f>(I13*21)/100</f>
      </c>
      <c t="s">
        <v>13</v>
      </c>
    </row>
    <row r="14" spans="1:5" ht="63.75">
      <c r="A14" s="28" t="s">
        <v>40</v>
      </c>
      <c r="E14" s="29" t="s">
        <v>460</v>
      </c>
    </row>
    <row r="15" spans="1:5" ht="12.75">
      <c r="A15" s="30" t="s">
        <v>42</v>
      </c>
      <c r="E15" s="31" t="s">
        <v>461</v>
      </c>
    </row>
    <row r="16" spans="1:5" ht="12.75">
      <c r="A16" t="s">
        <v>44</v>
      </c>
      <c r="E16" s="29" t="s">
        <v>462</v>
      </c>
    </row>
    <row r="17" spans="1:18" ht="12.75" customHeight="1">
      <c r="A17" s="5" t="s">
        <v>33</v>
      </c>
      <c s="5"/>
      <c s="35" t="s">
        <v>19</v>
      </c>
      <c s="5"/>
      <c s="21" t="s">
        <v>93</v>
      </c>
      <c s="5"/>
      <c s="5"/>
      <c s="5"/>
      <c s="36">
        <f>0+Q17</f>
      </c>
      <c r="O17">
        <f>0+R17</f>
      </c>
      <c r="Q17">
        <f>0+I18+I22+I26+I30</f>
      </c>
      <c>
        <f>0+O18+O22+O26+O30</f>
      </c>
    </row>
    <row r="18" spans="1:16" ht="25.5">
      <c r="A18" s="19" t="s">
        <v>35</v>
      </c>
      <c s="23" t="s">
        <v>12</v>
      </c>
      <c s="23" t="s">
        <v>94</v>
      </c>
      <c s="19" t="s">
        <v>37</v>
      </c>
      <c s="24" t="s">
        <v>95</v>
      </c>
      <c s="25" t="s">
        <v>96</v>
      </c>
      <c s="26">
        <v>116.64</v>
      </c>
      <c s="27">
        <v>0</v>
      </c>
      <c s="27">
        <f>ROUND(ROUND(H18,2)*ROUND(G18,3),2)</f>
      </c>
      <c r="O18">
        <f>(I18*21)/100</f>
      </c>
      <c t="s">
        <v>13</v>
      </c>
    </row>
    <row r="19" spans="1:5" ht="51">
      <c r="A19" s="28" t="s">
        <v>40</v>
      </c>
      <c r="E19" s="29" t="s">
        <v>543</v>
      </c>
    </row>
    <row r="20" spans="1:5" ht="12.75">
      <c r="A20" s="30" t="s">
        <v>42</v>
      </c>
      <c r="E20" s="31" t="s">
        <v>544</v>
      </c>
    </row>
    <row r="21" spans="1:5" ht="63.75">
      <c r="A21" t="s">
        <v>44</v>
      </c>
      <c r="E21" s="29" t="s">
        <v>99</v>
      </c>
    </row>
    <row r="22" spans="1:16" ht="25.5">
      <c r="A22" s="19" t="s">
        <v>35</v>
      </c>
      <c s="23" t="s">
        <v>23</v>
      </c>
      <c s="23" t="s">
        <v>465</v>
      </c>
      <c s="19" t="s">
        <v>37</v>
      </c>
      <c s="24" t="s">
        <v>466</v>
      </c>
      <c s="25" t="s">
        <v>96</v>
      </c>
      <c s="26">
        <v>275.4</v>
      </c>
      <c s="27">
        <v>0</v>
      </c>
      <c s="27">
        <f>ROUND(ROUND(H22,2)*ROUND(G22,3),2)</f>
      </c>
      <c r="O22">
        <f>(I22*21)/100</f>
      </c>
      <c t="s">
        <v>13</v>
      </c>
    </row>
    <row r="23" spans="1:5" ht="63.75">
      <c r="A23" s="28" t="s">
        <v>40</v>
      </c>
      <c r="E23" s="29" t="s">
        <v>545</v>
      </c>
    </row>
    <row r="24" spans="1:5" ht="38.25">
      <c r="A24" s="30" t="s">
        <v>42</v>
      </c>
      <c r="E24" s="31" t="s">
        <v>546</v>
      </c>
    </row>
    <row r="25" spans="1:5" ht="63.75">
      <c r="A25" t="s">
        <v>44</v>
      </c>
      <c r="E25" s="29" t="s">
        <v>99</v>
      </c>
    </row>
    <row r="26" spans="1:16" ht="12.75">
      <c r="A26" s="19" t="s">
        <v>35</v>
      </c>
      <c s="23" t="s">
        <v>25</v>
      </c>
      <c s="23" t="s">
        <v>160</v>
      </c>
      <c s="19" t="s">
        <v>37</v>
      </c>
      <c s="24" t="s">
        <v>161</v>
      </c>
      <c s="25" t="s">
        <v>96</v>
      </c>
      <c s="26">
        <v>116.64</v>
      </c>
      <c s="27">
        <v>0</v>
      </c>
      <c s="27">
        <f>ROUND(ROUND(H26,2)*ROUND(G26,3),2)</f>
      </c>
      <c r="O26">
        <f>(I26*21)/100</f>
      </c>
      <c t="s">
        <v>13</v>
      </c>
    </row>
    <row r="27" spans="1:5" ht="12.75">
      <c r="A27" s="28" t="s">
        <v>40</v>
      </c>
      <c r="E27" s="29" t="s">
        <v>162</v>
      </c>
    </row>
    <row r="28" spans="1:5" ht="12.75">
      <c r="A28" s="30" t="s">
        <v>42</v>
      </c>
      <c r="E28" s="31" t="s">
        <v>547</v>
      </c>
    </row>
    <row r="29" spans="1:5" ht="191.25">
      <c r="A29" t="s">
        <v>44</v>
      </c>
      <c r="E29" s="29" t="s">
        <v>164</v>
      </c>
    </row>
    <row r="30" spans="1:16" ht="12.75">
      <c r="A30" s="19" t="s">
        <v>35</v>
      </c>
      <c s="23" t="s">
        <v>27</v>
      </c>
      <c s="23" t="s">
        <v>184</v>
      </c>
      <c s="19" t="s">
        <v>37</v>
      </c>
      <c s="24" t="s">
        <v>185</v>
      </c>
      <c s="25" t="s">
        <v>126</v>
      </c>
      <c s="26">
        <v>388.8</v>
      </c>
      <c s="27">
        <v>0</v>
      </c>
      <c s="27">
        <f>ROUND(ROUND(H30,2)*ROUND(G30,3),2)</f>
      </c>
      <c r="O30">
        <f>(I30*21)/100</f>
      </c>
      <c t="s">
        <v>13</v>
      </c>
    </row>
    <row r="31" spans="1:5" ht="25.5">
      <c r="A31" s="28" t="s">
        <v>40</v>
      </c>
      <c r="E31" s="29" t="s">
        <v>548</v>
      </c>
    </row>
    <row r="32" spans="1:5" ht="12.75">
      <c r="A32" s="30" t="s">
        <v>42</v>
      </c>
      <c r="E32" s="31" t="s">
        <v>549</v>
      </c>
    </row>
    <row r="33" spans="1:5" ht="25.5">
      <c r="A33" t="s">
        <v>44</v>
      </c>
      <c r="E33" s="29" t="s">
        <v>188</v>
      </c>
    </row>
    <row r="34" spans="1:18" ht="12.75" customHeight="1">
      <c r="A34" s="5" t="s">
        <v>33</v>
      </c>
      <c s="5"/>
      <c s="35" t="s">
        <v>25</v>
      </c>
      <c s="5"/>
      <c s="21" t="s">
        <v>201</v>
      </c>
      <c s="5"/>
      <c s="5"/>
      <c s="5"/>
      <c s="36">
        <f>0+Q34</f>
      </c>
      <c r="O34">
        <f>0+R34</f>
      </c>
      <c r="Q34">
        <f>0+I35+I39+I43+I47</f>
      </c>
      <c>
        <f>0+O35+O39+O43+O47</f>
      </c>
    </row>
    <row r="35" spans="1:16" ht="12.75">
      <c r="A35" s="19" t="s">
        <v>35</v>
      </c>
      <c s="23" t="s">
        <v>66</v>
      </c>
      <c s="23" t="s">
        <v>472</v>
      </c>
      <c s="19" t="s">
        <v>37</v>
      </c>
      <c s="24" t="s">
        <v>473</v>
      </c>
      <c s="25" t="s">
        <v>96</v>
      </c>
      <c s="26">
        <v>116.64</v>
      </c>
      <c s="27">
        <v>0</v>
      </c>
      <c s="27">
        <f>ROUND(ROUND(H35,2)*ROUND(G35,3),2)</f>
      </c>
      <c r="O35">
        <f>(I35*21)/100</f>
      </c>
      <c t="s">
        <v>13</v>
      </c>
    </row>
    <row r="36" spans="1:5" ht="63.75">
      <c r="A36" s="28" t="s">
        <v>40</v>
      </c>
      <c r="E36" s="29" t="s">
        <v>550</v>
      </c>
    </row>
    <row r="37" spans="1:5" ht="12.75">
      <c r="A37" s="30" t="s">
        <v>42</v>
      </c>
      <c r="E37" s="31" t="s">
        <v>551</v>
      </c>
    </row>
    <row r="38" spans="1:5" ht="51">
      <c r="A38" t="s">
        <v>44</v>
      </c>
      <c r="E38" s="29" t="s">
        <v>206</v>
      </c>
    </row>
    <row r="39" spans="1:16" ht="12.75">
      <c r="A39" s="19" t="s">
        <v>35</v>
      </c>
      <c s="23" t="s">
        <v>73</v>
      </c>
      <c s="23" t="s">
        <v>213</v>
      </c>
      <c s="19" t="s">
        <v>37</v>
      </c>
      <c s="24" t="s">
        <v>214</v>
      </c>
      <c s="25" t="s">
        <v>126</v>
      </c>
      <c s="26">
        <v>5281.2</v>
      </c>
      <c s="27">
        <v>0</v>
      </c>
      <c s="27">
        <f>ROUND(ROUND(H39,2)*ROUND(G39,3),2)</f>
      </c>
      <c r="O39">
        <f>(I39*21)/100</f>
      </c>
      <c t="s">
        <v>13</v>
      </c>
    </row>
    <row r="40" spans="1:5" ht="38.25">
      <c r="A40" s="28" t="s">
        <v>40</v>
      </c>
      <c r="E40" s="29" t="s">
        <v>552</v>
      </c>
    </row>
    <row r="41" spans="1:5" ht="38.25">
      <c r="A41" s="30" t="s">
        <v>42</v>
      </c>
      <c r="E41" s="31" t="s">
        <v>553</v>
      </c>
    </row>
    <row r="42" spans="1:5" ht="51">
      <c r="A42" t="s">
        <v>44</v>
      </c>
      <c r="E42" s="29" t="s">
        <v>216</v>
      </c>
    </row>
    <row r="43" spans="1:16" ht="12.75">
      <c r="A43" s="19" t="s">
        <v>35</v>
      </c>
      <c s="23" t="s">
        <v>30</v>
      </c>
      <c s="23" t="s">
        <v>478</v>
      </c>
      <c s="19" t="s">
        <v>37</v>
      </c>
      <c s="24" t="s">
        <v>479</v>
      </c>
      <c s="25" t="s">
        <v>96</v>
      </c>
      <c s="26">
        <v>129.6</v>
      </c>
      <c s="27">
        <v>0</v>
      </c>
      <c s="27">
        <f>ROUND(ROUND(H43,2)*ROUND(G43,3),2)</f>
      </c>
      <c r="O43">
        <f>(I43*21)/100</f>
      </c>
      <c t="s">
        <v>13</v>
      </c>
    </row>
    <row r="44" spans="1:5" ht="38.25">
      <c r="A44" s="28" t="s">
        <v>40</v>
      </c>
      <c r="E44" s="29" t="s">
        <v>554</v>
      </c>
    </row>
    <row r="45" spans="1:5" ht="12.75">
      <c r="A45" s="30" t="s">
        <v>42</v>
      </c>
      <c r="E45" s="31" t="s">
        <v>555</v>
      </c>
    </row>
    <row r="46" spans="1:5" ht="204">
      <c r="A46" t="s">
        <v>44</v>
      </c>
      <c r="E46" s="29" t="s">
        <v>482</v>
      </c>
    </row>
    <row r="47" spans="1:16" ht="12.75">
      <c r="A47" s="19" t="s">
        <v>35</v>
      </c>
      <c s="23" t="s">
        <v>32</v>
      </c>
      <c s="23" t="s">
        <v>483</v>
      </c>
      <c s="19" t="s">
        <v>37</v>
      </c>
      <c s="24" t="s">
        <v>484</v>
      </c>
      <c s="25" t="s">
        <v>96</v>
      </c>
      <c s="26">
        <v>145.8</v>
      </c>
      <c s="27">
        <v>0</v>
      </c>
      <c s="27">
        <f>ROUND(ROUND(H47,2)*ROUND(G47,3),2)</f>
      </c>
      <c r="O47">
        <f>(I47*21)/100</f>
      </c>
      <c t="s">
        <v>13</v>
      </c>
    </row>
    <row r="48" spans="1:5" ht="38.25">
      <c r="A48" s="28" t="s">
        <v>40</v>
      </c>
      <c r="E48" s="29" t="s">
        <v>556</v>
      </c>
    </row>
    <row r="49" spans="1:5" ht="12.75">
      <c r="A49" s="30" t="s">
        <v>42</v>
      </c>
      <c r="E49" s="31" t="s">
        <v>557</v>
      </c>
    </row>
    <row r="50" spans="1:5" ht="204">
      <c r="A50" t="s">
        <v>44</v>
      </c>
      <c r="E50" s="29" t="s">
        <v>482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558</v>
      </c>
      <c s="32">
        <f>0+I8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558</v>
      </c>
      <c s="5"/>
      <c s="14" t="s">
        <v>559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30</v>
      </c>
      <c s="15"/>
      <c s="21" t="s">
        <v>259</v>
      </c>
      <c s="15"/>
      <c s="15"/>
      <c s="15"/>
      <c s="22">
        <f>0+Q8</f>
      </c>
      <c r="O8">
        <f>0+R8</f>
      </c>
      <c r="Q8">
        <f>0+I9+I13+I17+I21+I25+I29+I33+I37+I41</f>
      </c>
      <c>
        <f>0+O9+O13+O17+O21+O25+O29+O33+O37+O41</f>
      </c>
    </row>
    <row r="9" spans="1:16" ht="12.75">
      <c r="A9" s="19" t="s">
        <v>35</v>
      </c>
      <c s="23" t="s">
        <v>19</v>
      </c>
      <c s="23" t="s">
        <v>560</v>
      </c>
      <c s="19" t="s">
        <v>37</v>
      </c>
      <c s="24" t="s">
        <v>561</v>
      </c>
      <c s="25" t="s">
        <v>69</v>
      </c>
      <c s="26">
        <v>2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12.75">
      <c r="A10" s="28" t="s">
        <v>40</v>
      </c>
      <c r="E10" s="29" t="s">
        <v>562</v>
      </c>
    </row>
    <row r="11" spans="1:5" ht="12.75">
      <c r="A11" s="30" t="s">
        <v>42</v>
      </c>
      <c r="E11" s="31" t="s">
        <v>563</v>
      </c>
    </row>
    <row r="12" spans="1:5" ht="51">
      <c r="A12" t="s">
        <v>44</v>
      </c>
      <c r="E12" s="29" t="s">
        <v>564</v>
      </c>
    </row>
    <row r="13" spans="1:16" ht="25.5">
      <c r="A13" s="19" t="s">
        <v>35</v>
      </c>
      <c s="23" t="s">
        <v>13</v>
      </c>
      <c s="23" t="s">
        <v>565</v>
      </c>
      <c s="19" t="s">
        <v>37</v>
      </c>
      <c s="24" t="s">
        <v>566</v>
      </c>
      <c s="25" t="s">
        <v>69</v>
      </c>
      <c s="26">
        <v>25</v>
      </c>
      <c s="27">
        <v>0</v>
      </c>
      <c s="27">
        <f>ROUND(ROUND(H13,2)*ROUND(G13,3),2)</f>
      </c>
      <c r="O13">
        <f>(I13*21)/100</f>
      </c>
      <c t="s">
        <v>13</v>
      </c>
    </row>
    <row r="14" spans="1:5" ht="12.75">
      <c r="A14" s="28" t="s">
        <v>40</v>
      </c>
      <c r="E14" s="29" t="s">
        <v>567</v>
      </c>
    </row>
    <row r="15" spans="1:5" ht="25.5">
      <c r="A15" s="30" t="s">
        <v>42</v>
      </c>
      <c r="E15" s="31" t="s">
        <v>568</v>
      </c>
    </row>
    <row r="16" spans="1:5" ht="25.5">
      <c r="A16" t="s">
        <v>44</v>
      </c>
      <c r="E16" s="29" t="s">
        <v>569</v>
      </c>
    </row>
    <row r="17" spans="1:16" ht="12.75">
      <c r="A17" s="19" t="s">
        <v>35</v>
      </c>
      <c s="23" t="s">
        <v>12</v>
      </c>
      <c s="23" t="s">
        <v>570</v>
      </c>
      <c s="19" t="s">
        <v>37</v>
      </c>
      <c s="24" t="s">
        <v>571</v>
      </c>
      <c s="25" t="s">
        <v>69</v>
      </c>
      <c s="26">
        <v>16</v>
      </c>
      <c s="27">
        <v>0</v>
      </c>
      <c s="27">
        <f>ROUND(ROUND(H17,2)*ROUND(G17,3),2)</f>
      </c>
      <c r="O17">
        <f>(I17*21)/100</f>
      </c>
      <c t="s">
        <v>13</v>
      </c>
    </row>
    <row r="18" spans="1:5" ht="12.75">
      <c r="A18" s="28" t="s">
        <v>40</v>
      </c>
      <c r="E18" s="29" t="s">
        <v>572</v>
      </c>
    </row>
    <row r="19" spans="1:5" ht="25.5">
      <c r="A19" s="30" t="s">
        <v>42</v>
      </c>
      <c r="E19" s="31" t="s">
        <v>573</v>
      </c>
    </row>
    <row r="20" spans="1:5" ht="25.5">
      <c r="A20" t="s">
        <v>44</v>
      </c>
      <c r="E20" s="29" t="s">
        <v>574</v>
      </c>
    </row>
    <row r="21" spans="1:16" ht="25.5">
      <c r="A21" s="19" t="s">
        <v>35</v>
      </c>
      <c s="23" t="s">
        <v>23</v>
      </c>
      <c s="23" t="s">
        <v>575</v>
      </c>
      <c s="19" t="s">
        <v>37</v>
      </c>
      <c s="24" t="s">
        <v>576</v>
      </c>
      <c s="25" t="s">
        <v>69</v>
      </c>
      <c s="26">
        <v>18</v>
      </c>
      <c s="27">
        <v>0</v>
      </c>
      <c s="27">
        <f>ROUND(ROUND(H21,2)*ROUND(G21,3),2)</f>
      </c>
      <c r="O21">
        <f>(I21*21)/100</f>
      </c>
      <c t="s">
        <v>13</v>
      </c>
    </row>
    <row r="22" spans="1:5" ht="12.75">
      <c r="A22" s="28" t="s">
        <v>40</v>
      </c>
      <c r="E22" s="29" t="s">
        <v>572</v>
      </c>
    </row>
    <row r="23" spans="1:5" ht="25.5">
      <c r="A23" s="30" t="s">
        <v>42</v>
      </c>
      <c r="E23" s="31" t="s">
        <v>577</v>
      </c>
    </row>
    <row r="24" spans="1:5" ht="25.5">
      <c r="A24" t="s">
        <v>44</v>
      </c>
      <c r="E24" s="29" t="s">
        <v>578</v>
      </c>
    </row>
    <row r="25" spans="1:16" ht="12.75">
      <c r="A25" s="19" t="s">
        <v>35</v>
      </c>
      <c s="23" t="s">
        <v>25</v>
      </c>
      <c s="23" t="s">
        <v>579</v>
      </c>
      <c s="19" t="s">
        <v>37</v>
      </c>
      <c s="24" t="s">
        <v>580</v>
      </c>
      <c s="25" t="s">
        <v>69</v>
      </c>
      <c s="26">
        <v>9</v>
      </c>
      <c s="27">
        <v>0</v>
      </c>
      <c s="27">
        <f>ROUND(ROUND(H25,2)*ROUND(G25,3),2)</f>
      </c>
      <c r="O25">
        <f>(I25*21)/100</f>
      </c>
      <c t="s">
        <v>13</v>
      </c>
    </row>
    <row r="26" spans="1:5" ht="12.75">
      <c r="A26" s="28" t="s">
        <v>40</v>
      </c>
      <c r="E26" s="29" t="s">
        <v>572</v>
      </c>
    </row>
    <row r="27" spans="1:5" ht="25.5">
      <c r="A27" s="30" t="s">
        <v>42</v>
      </c>
      <c r="E27" s="31" t="s">
        <v>581</v>
      </c>
    </row>
    <row r="28" spans="1:5" ht="25.5">
      <c r="A28" t="s">
        <v>44</v>
      </c>
      <c r="E28" s="29" t="s">
        <v>574</v>
      </c>
    </row>
    <row r="29" spans="1:16" ht="25.5">
      <c r="A29" s="19" t="s">
        <v>35</v>
      </c>
      <c s="23" t="s">
        <v>27</v>
      </c>
      <c s="23" t="s">
        <v>582</v>
      </c>
      <c s="19" t="s">
        <v>37</v>
      </c>
      <c s="24" t="s">
        <v>583</v>
      </c>
      <c s="25" t="s">
        <v>126</v>
      </c>
      <c s="26">
        <v>474.926</v>
      </c>
      <c s="27">
        <v>0</v>
      </c>
      <c s="27">
        <f>ROUND(ROUND(H29,2)*ROUND(G29,3),2)</f>
      </c>
      <c r="O29">
        <f>(I29*21)/100</f>
      </c>
      <c t="s">
        <v>13</v>
      </c>
    </row>
    <row r="30" spans="1:5" ht="51">
      <c r="A30" s="28" t="s">
        <v>40</v>
      </c>
      <c r="E30" s="29" t="s">
        <v>584</v>
      </c>
    </row>
    <row r="31" spans="1:5" ht="63.75">
      <c r="A31" s="30" t="s">
        <v>42</v>
      </c>
      <c r="E31" s="31" t="s">
        <v>585</v>
      </c>
    </row>
    <row r="32" spans="1:5" ht="38.25">
      <c r="A32" t="s">
        <v>44</v>
      </c>
      <c r="E32" s="29" t="s">
        <v>586</v>
      </c>
    </row>
    <row r="33" spans="1:16" ht="25.5">
      <c r="A33" s="19" t="s">
        <v>35</v>
      </c>
      <c s="23" t="s">
        <v>66</v>
      </c>
      <c s="23" t="s">
        <v>587</v>
      </c>
      <c s="19" t="s">
        <v>37</v>
      </c>
      <c s="24" t="s">
        <v>588</v>
      </c>
      <c s="25" t="s">
        <v>126</v>
      </c>
      <c s="26">
        <v>17.8</v>
      </c>
      <c s="27">
        <v>0</v>
      </c>
      <c s="27">
        <f>ROUND(ROUND(H33,2)*ROUND(G33,3),2)</f>
      </c>
      <c r="O33">
        <f>(I33*21)/100</f>
      </c>
      <c t="s">
        <v>13</v>
      </c>
    </row>
    <row r="34" spans="1:5" ht="12.75">
      <c r="A34" s="28" t="s">
        <v>40</v>
      </c>
      <c r="E34" s="29" t="s">
        <v>589</v>
      </c>
    </row>
    <row r="35" spans="1:5" ht="12.75">
      <c r="A35" s="30" t="s">
        <v>42</v>
      </c>
      <c r="E35" s="31" t="s">
        <v>590</v>
      </c>
    </row>
    <row r="36" spans="1:5" ht="38.25">
      <c r="A36" t="s">
        <v>44</v>
      </c>
      <c r="E36" s="29" t="s">
        <v>586</v>
      </c>
    </row>
    <row r="37" spans="1:16" ht="12.75">
      <c r="A37" s="19" t="s">
        <v>35</v>
      </c>
      <c s="23" t="s">
        <v>73</v>
      </c>
      <c s="23" t="s">
        <v>591</v>
      </c>
      <c s="19" t="s">
        <v>37</v>
      </c>
      <c s="24" t="s">
        <v>592</v>
      </c>
      <c s="25" t="s">
        <v>126</v>
      </c>
      <c s="26">
        <v>457.126</v>
      </c>
      <c s="27">
        <v>0</v>
      </c>
      <c s="27">
        <f>ROUND(ROUND(H37,2)*ROUND(G37,3),2)</f>
      </c>
      <c r="O37">
        <f>(I37*21)/100</f>
      </c>
      <c t="s">
        <v>13</v>
      </c>
    </row>
    <row r="38" spans="1:5" ht="38.25">
      <c r="A38" s="28" t="s">
        <v>40</v>
      </c>
      <c r="E38" s="29" t="s">
        <v>593</v>
      </c>
    </row>
    <row r="39" spans="1:5" ht="51">
      <c r="A39" s="30" t="s">
        <v>42</v>
      </c>
      <c r="E39" s="31" t="s">
        <v>594</v>
      </c>
    </row>
    <row r="40" spans="1:5" ht="38.25">
      <c r="A40" t="s">
        <v>44</v>
      </c>
      <c r="E40" s="29" t="s">
        <v>586</v>
      </c>
    </row>
    <row r="41" spans="1:16" ht="12.75">
      <c r="A41" s="19" t="s">
        <v>35</v>
      </c>
      <c s="23" t="s">
        <v>30</v>
      </c>
      <c s="23" t="s">
        <v>595</v>
      </c>
      <c s="19" t="s">
        <v>37</v>
      </c>
      <c s="24" t="s">
        <v>596</v>
      </c>
      <c s="25" t="s">
        <v>69</v>
      </c>
      <c s="26">
        <v>24</v>
      </c>
      <c s="27">
        <v>0</v>
      </c>
      <c s="27">
        <f>ROUND(ROUND(H41,2)*ROUND(G41,3),2)</f>
      </c>
      <c r="O41">
        <f>(I41*21)/100</f>
      </c>
      <c t="s">
        <v>13</v>
      </c>
    </row>
    <row r="42" spans="1:5" ht="38.25">
      <c r="A42" s="28" t="s">
        <v>40</v>
      </c>
      <c r="E42" s="29" t="s">
        <v>597</v>
      </c>
    </row>
    <row r="43" spans="1:5" ht="12.75">
      <c r="A43" s="30" t="s">
        <v>42</v>
      </c>
      <c r="E43" s="31" t="s">
        <v>598</v>
      </c>
    </row>
    <row r="44" spans="1:5" ht="38.25">
      <c r="A44" t="s">
        <v>44</v>
      </c>
      <c r="E44" s="29" t="s">
        <v>599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600</v>
      </c>
      <c s="32">
        <f>0+I8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600</v>
      </c>
      <c s="5"/>
      <c s="14" t="s">
        <v>601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30</v>
      </c>
      <c s="15"/>
      <c s="21" t="s">
        <v>259</v>
      </c>
      <c s="15"/>
      <c s="15"/>
      <c s="15"/>
      <c s="22">
        <f>0+Q8</f>
      </c>
      <c r="O8">
        <f>0+R8</f>
      </c>
      <c r="Q8">
        <f>0+I9+I13+I17+I21+I25+I29+I33</f>
      </c>
      <c>
        <f>0+O9+O13+O17+O21+O25+O29+O33</f>
      </c>
    </row>
    <row r="9" spans="1:16" ht="12.75">
      <c r="A9" s="19" t="s">
        <v>35</v>
      </c>
      <c s="23" t="s">
        <v>19</v>
      </c>
      <c s="23" t="s">
        <v>560</v>
      </c>
      <c s="19" t="s">
        <v>37</v>
      </c>
      <c s="24" t="s">
        <v>561</v>
      </c>
      <c s="25" t="s">
        <v>69</v>
      </c>
      <c s="26">
        <v>2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12.75">
      <c r="A10" s="28" t="s">
        <v>40</v>
      </c>
      <c r="E10" s="29" t="s">
        <v>562</v>
      </c>
    </row>
    <row r="11" spans="1:5" ht="12.75">
      <c r="A11" s="30" t="s">
        <v>42</v>
      </c>
      <c r="E11" s="31" t="s">
        <v>563</v>
      </c>
    </row>
    <row r="12" spans="1:5" ht="51">
      <c r="A12" t="s">
        <v>44</v>
      </c>
      <c r="E12" s="29" t="s">
        <v>564</v>
      </c>
    </row>
    <row r="13" spans="1:16" ht="25.5">
      <c r="A13" s="19" t="s">
        <v>35</v>
      </c>
      <c s="23" t="s">
        <v>13</v>
      </c>
      <c s="23" t="s">
        <v>565</v>
      </c>
      <c s="19" t="s">
        <v>37</v>
      </c>
      <c s="24" t="s">
        <v>566</v>
      </c>
      <c s="25" t="s">
        <v>69</v>
      </c>
      <c s="26">
        <v>12</v>
      </c>
      <c s="27">
        <v>0</v>
      </c>
      <c s="27">
        <f>ROUND(ROUND(H13,2)*ROUND(G13,3),2)</f>
      </c>
      <c r="O13">
        <f>(I13*21)/100</f>
      </c>
      <c t="s">
        <v>13</v>
      </c>
    </row>
    <row r="14" spans="1:5" ht="12.75">
      <c r="A14" s="28" t="s">
        <v>40</v>
      </c>
      <c r="E14" s="29" t="s">
        <v>567</v>
      </c>
    </row>
    <row r="15" spans="1:5" ht="25.5">
      <c r="A15" s="30" t="s">
        <v>42</v>
      </c>
      <c r="E15" s="31" t="s">
        <v>602</v>
      </c>
    </row>
    <row r="16" spans="1:5" ht="25.5">
      <c r="A16" t="s">
        <v>44</v>
      </c>
      <c r="E16" s="29" t="s">
        <v>569</v>
      </c>
    </row>
    <row r="17" spans="1:16" ht="12.75">
      <c r="A17" s="19" t="s">
        <v>35</v>
      </c>
      <c s="23" t="s">
        <v>12</v>
      </c>
      <c s="23" t="s">
        <v>570</v>
      </c>
      <c s="19" t="s">
        <v>37</v>
      </c>
      <c s="24" t="s">
        <v>571</v>
      </c>
      <c s="25" t="s">
        <v>69</v>
      </c>
      <c s="26">
        <v>8</v>
      </c>
      <c s="27">
        <v>0</v>
      </c>
      <c s="27">
        <f>ROUND(ROUND(H17,2)*ROUND(G17,3),2)</f>
      </c>
      <c r="O17">
        <f>(I17*21)/100</f>
      </c>
      <c t="s">
        <v>13</v>
      </c>
    </row>
    <row r="18" spans="1:5" ht="12.75">
      <c r="A18" s="28" t="s">
        <v>40</v>
      </c>
      <c r="E18" s="29" t="s">
        <v>572</v>
      </c>
    </row>
    <row r="19" spans="1:5" ht="25.5">
      <c r="A19" s="30" t="s">
        <v>42</v>
      </c>
      <c r="E19" s="31" t="s">
        <v>603</v>
      </c>
    </row>
    <row r="20" spans="1:5" ht="25.5">
      <c r="A20" t="s">
        <v>44</v>
      </c>
      <c r="E20" s="29" t="s">
        <v>574</v>
      </c>
    </row>
    <row r="21" spans="1:16" ht="25.5">
      <c r="A21" s="19" t="s">
        <v>35</v>
      </c>
      <c s="23" t="s">
        <v>23</v>
      </c>
      <c s="23" t="s">
        <v>575</v>
      </c>
      <c s="19" t="s">
        <v>37</v>
      </c>
      <c s="24" t="s">
        <v>576</v>
      </c>
      <c s="25" t="s">
        <v>69</v>
      </c>
      <c s="26">
        <v>8</v>
      </c>
      <c s="27">
        <v>0</v>
      </c>
      <c s="27">
        <f>ROUND(ROUND(H21,2)*ROUND(G21,3),2)</f>
      </c>
      <c r="O21">
        <f>(I21*21)/100</f>
      </c>
      <c t="s">
        <v>13</v>
      </c>
    </row>
    <row r="22" spans="1:5" ht="12.75">
      <c r="A22" s="28" t="s">
        <v>40</v>
      </c>
      <c r="E22" s="29" t="s">
        <v>572</v>
      </c>
    </row>
    <row r="23" spans="1:5" ht="25.5">
      <c r="A23" s="30" t="s">
        <v>42</v>
      </c>
      <c r="E23" s="31" t="s">
        <v>604</v>
      </c>
    </row>
    <row r="24" spans="1:5" ht="25.5">
      <c r="A24" t="s">
        <v>44</v>
      </c>
      <c r="E24" s="29" t="s">
        <v>578</v>
      </c>
    </row>
    <row r="25" spans="1:16" ht="12.75">
      <c r="A25" s="19" t="s">
        <v>35</v>
      </c>
      <c s="23" t="s">
        <v>25</v>
      </c>
      <c s="23" t="s">
        <v>579</v>
      </c>
      <c s="19" t="s">
        <v>37</v>
      </c>
      <c s="24" t="s">
        <v>580</v>
      </c>
      <c s="25" t="s">
        <v>69</v>
      </c>
      <c s="26">
        <v>5</v>
      </c>
      <c s="27">
        <v>0</v>
      </c>
      <c s="27">
        <f>ROUND(ROUND(H25,2)*ROUND(G25,3),2)</f>
      </c>
      <c r="O25">
        <f>(I25*21)/100</f>
      </c>
      <c t="s">
        <v>13</v>
      </c>
    </row>
    <row r="26" spans="1:5" ht="12.75">
      <c r="A26" s="28" t="s">
        <v>40</v>
      </c>
      <c r="E26" s="29" t="s">
        <v>572</v>
      </c>
    </row>
    <row r="27" spans="1:5" ht="25.5">
      <c r="A27" s="30" t="s">
        <v>42</v>
      </c>
      <c r="E27" s="31" t="s">
        <v>605</v>
      </c>
    </row>
    <row r="28" spans="1:5" ht="25.5">
      <c r="A28" t="s">
        <v>44</v>
      </c>
      <c r="E28" s="29" t="s">
        <v>574</v>
      </c>
    </row>
    <row r="29" spans="1:16" ht="25.5">
      <c r="A29" s="19" t="s">
        <v>35</v>
      </c>
      <c s="23" t="s">
        <v>27</v>
      </c>
      <c s="23" t="s">
        <v>582</v>
      </c>
      <c s="19" t="s">
        <v>37</v>
      </c>
      <c s="24" t="s">
        <v>583</v>
      </c>
      <c s="25" t="s">
        <v>126</v>
      </c>
      <c s="26">
        <v>292.25</v>
      </c>
      <c s="27">
        <v>0</v>
      </c>
      <c s="27">
        <f>ROUND(ROUND(H29,2)*ROUND(G29,3),2)</f>
      </c>
      <c r="O29">
        <f>(I29*21)/100</f>
      </c>
      <c t="s">
        <v>13</v>
      </c>
    </row>
    <row r="30" spans="1:5" ht="51">
      <c r="A30" s="28" t="s">
        <v>40</v>
      </c>
      <c r="E30" s="29" t="s">
        <v>584</v>
      </c>
    </row>
    <row r="31" spans="1:5" ht="38.25">
      <c r="A31" s="30" t="s">
        <v>42</v>
      </c>
      <c r="E31" s="31" t="s">
        <v>606</v>
      </c>
    </row>
    <row r="32" spans="1:5" ht="38.25">
      <c r="A32" t="s">
        <v>44</v>
      </c>
      <c r="E32" s="29" t="s">
        <v>586</v>
      </c>
    </row>
    <row r="33" spans="1:16" ht="12.75">
      <c r="A33" s="19" t="s">
        <v>35</v>
      </c>
      <c s="23" t="s">
        <v>66</v>
      </c>
      <c s="23" t="s">
        <v>591</v>
      </c>
      <c s="19" t="s">
        <v>37</v>
      </c>
      <c s="24" t="s">
        <v>592</v>
      </c>
      <c s="25" t="s">
        <v>126</v>
      </c>
      <c s="26">
        <v>292.25</v>
      </c>
      <c s="27">
        <v>0</v>
      </c>
      <c s="27">
        <f>ROUND(ROUND(H33,2)*ROUND(G33,3),2)</f>
      </c>
      <c r="O33">
        <f>(I33*21)/100</f>
      </c>
      <c t="s">
        <v>13</v>
      </c>
    </row>
    <row r="34" spans="1:5" ht="38.25">
      <c r="A34" s="28" t="s">
        <v>40</v>
      </c>
      <c r="E34" s="29" t="s">
        <v>593</v>
      </c>
    </row>
    <row r="35" spans="1:5" ht="38.25">
      <c r="A35" s="30" t="s">
        <v>42</v>
      </c>
      <c r="E35" s="31" t="s">
        <v>607</v>
      </c>
    </row>
    <row r="36" spans="1:5" ht="38.25">
      <c r="A36" t="s">
        <v>44</v>
      </c>
      <c r="E36" s="29" t="s">
        <v>586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608</v>
      </c>
      <c s="32">
        <f>0+I8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608</v>
      </c>
      <c s="5"/>
      <c s="14" t="s">
        <v>609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30</v>
      </c>
      <c s="15"/>
      <c s="21" t="s">
        <v>259</v>
      </c>
      <c s="15"/>
      <c s="15"/>
      <c s="15"/>
      <c s="22">
        <f>0+Q8</f>
      </c>
      <c r="O8">
        <f>0+R8</f>
      </c>
      <c r="Q8">
        <f>0+I9+I13+I17+I21+I25+I29+I33+I37+I41</f>
      </c>
      <c>
        <f>0+O9+O13+O17+O21+O25+O29+O33+O37+O41</f>
      </c>
    </row>
    <row r="9" spans="1:16" ht="12.75">
      <c r="A9" s="19" t="s">
        <v>35</v>
      </c>
      <c s="23" t="s">
        <v>19</v>
      </c>
      <c s="23" t="s">
        <v>560</v>
      </c>
      <c s="19" t="s">
        <v>37</v>
      </c>
      <c s="24" t="s">
        <v>561</v>
      </c>
      <c s="25" t="s">
        <v>69</v>
      </c>
      <c s="26">
        <v>14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12.75">
      <c r="A10" s="28" t="s">
        <v>40</v>
      </c>
      <c r="E10" s="29" t="s">
        <v>562</v>
      </c>
    </row>
    <row r="11" spans="1:5" ht="12.75">
      <c r="A11" s="30" t="s">
        <v>42</v>
      </c>
      <c r="E11" s="31" t="s">
        <v>610</v>
      </c>
    </row>
    <row r="12" spans="1:5" ht="51">
      <c r="A12" t="s">
        <v>44</v>
      </c>
      <c r="E12" s="29" t="s">
        <v>564</v>
      </c>
    </row>
    <row r="13" spans="1:16" ht="25.5">
      <c r="A13" s="19" t="s">
        <v>35</v>
      </c>
      <c s="23" t="s">
        <v>13</v>
      </c>
      <c s="23" t="s">
        <v>565</v>
      </c>
      <c s="19" t="s">
        <v>37</v>
      </c>
      <c s="24" t="s">
        <v>566</v>
      </c>
      <c s="25" t="s">
        <v>69</v>
      </c>
      <c s="26">
        <v>18</v>
      </c>
      <c s="27">
        <v>0</v>
      </c>
      <c s="27">
        <f>ROUND(ROUND(H13,2)*ROUND(G13,3),2)</f>
      </c>
      <c r="O13">
        <f>(I13*21)/100</f>
      </c>
      <c t="s">
        <v>13</v>
      </c>
    </row>
    <row r="14" spans="1:5" ht="12.75">
      <c r="A14" s="28" t="s">
        <v>40</v>
      </c>
      <c r="E14" s="29" t="s">
        <v>567</v>
      </c>
    </row>
    <row r="15" spans="1:5" ht="25.5">
      <c r="A15" s="30" t="s">
        <v>42</v>
      </c>
      <c r="E15" s="31" t="s">
        <v>611</v>
      </c>
    </row>
    <row r="16" spans="1:5" ht="25.5">
      <c r="A16" t="s">
        <v>44</v>
      </c>
      <c r="E16" s="29" t="s">
        <v>569</v>
      </c>
    </row>
    <row r="17" spans="1:16" ht="12.75">
      <c r="A17" s="19" t="s">
        <v>35</v>
      </c>
      <c s="23" t="s">
        <v>12</v>
      </c>
      <c s="23" t="s">
        <v>570</v>
      </c>
      <c s="19" t="s">
        <v>37</v>
      </c>
      <c s="24" t="s">
        <v>571</v>
      </c>
      <c s="25" t="s">
        <v>69</v>
      </c>
      <c s="26">
        <v>12</v>
      </c>
      <c s="27">
        <v>0</v>
      </c>
      <c s="27">
        <f>ROUND(ROUND(H17,2)*ROUND(G17,3),2)</f>
      </c>
      <c r="O17">
        <f>(I17*21)/100</f>
      </c>
      <c t="s">
        <v>13</v>
      </c>
    </row>
    <row r="18" spans="1:5" ht="12.75">
      <c r="A18" s="28" t="s">
        <v>40</v>
      </c>
      <c r="E18" s="29" t="s">
        <v>572</v>
      </c>
    </row>
    <row r="19" spans="1:5" ht="12.75">
      <c r="A19" s="30" t="s">
        <v>42</v>
      </c>
      <c r="E19" s="31" t="s">
        <v>612</v>
      </c>
    </row>
    <row r="20" spans="1:5" ht="25.5">
      <c r="A20" t="s">
        <v>44</v>
      </c>
      <c r="E20" s="29" t="s">
        <v>574</v>
      </c>
    </row>
    <row r="21" spans="1:16" ht="25.5">
      <c r="A21" s="19" t="s">
        <v>35</v>
      </c>
      <c s="23" t="s">
        <v>23</v>
      </c>
      <c s="23" t="s">
        <v>575</v>
      </c>
      <c s="19" t="s">
        <v>37</v>
      </c>
      <c s="24" t="s">
        <v>576</v>
      </c>
      <c s="25" t="s">
        <v>69</v>
      </c>
      <c s="26">
        <v>13</v>
      </c>
      <c s="27">
        <v>0</v>
      </c>
      <c s="27">
        <f>ROUND(ROUND(H21,2)*ROUND(G21,3),2)</f>
      </c>
      <c r="O21">
        <f>(I21*21)/100</f>
      </c>
      <c t="s">
        <v>13</v>
      </c>
    </row>
    <row r="22" spans="1:5" ht="12.75">
      <c r="A22" s="28" t="s">
        <v>40</v>
      </c>
      <c r="E22" s="29" t="s">
        <v>572</v>
      </c>
    </row>
    <row r="23" spans="1:5" ht="25.5">
      <c r="A23" s="30" t="s">
        <v>42</v>
      </c>
      <c r="E23" s="31" t="s">
        <v>613</v>
      </c>
    </row>
    <row r="24" spans="1:5" ht="25.5">
      <c r="A24" t="s">
        <v>44</v>
      </c>
      <c r="E24" s="29" t="s">
        <v>578</v>
      </c>
    </row>
    <row r="25" spans="1:16" ht="12.75">
      <c r="A25" s="19" t="s">
        <v>35</v>
      </c>
      <c s="23" t="s">
        <v>25</v>
      </c>
      <c s="23" t="s">
        <v>579</v>
      </c>
      <c s="19" t="s">
        <v>37</v>
      </c>
      <c s="24" t="s">
        <v>580</v>
      </c>
      <c s="25" t="s">
        <v>69</v>
      </c>
      <c s="26">
        <v>10</v>
      </c>
      <c s="27">
        <v>0</v>
      </c>
      <c s="27">
        <f>ROUND(ROUND(H25,2)*ROUND(G25,3),2)</f>
      </c>
      <c r="O25">
        <f>(I25*21)/100</f>
      </c>
      <c t="s">
        <v>13</v>
      </c>
    </row>
    <row r="26" spans="1:5" ht="12.75">
      <c r="A26" s="28" t="s">
        <v>40</v>
      </c>
      <c r="E26" s="29" t="s">
        <v>572</v>
      </c>
    </row>
    <row r="27" spans="1:5" ht="25.5">
      <c r="A27" s="30" t="s">
        <v>42</v>
      </c>
      <c r="E27" s="31" t="s">
        <v>614</v>
      </c>
    </row>
    <row r="28" spans="1:5" ht="25.5">
      <c r="A28" t="s">
        <v>44</v>
      </c>
      <c r="E28" s="29" t="s">
        <v>574</v>
      </c>
    </row>
    <row r="29" spans="1:16" ht="25.5">
      <c r="A29" s="19" t="s">
        <v>35</v>
      </c>
      <c s="23" t="s">
        <v>27</v>
      </c>
      <c s="23" t="s">
        <v>582</v>
      </c>
      <c s="19" t="s">
        <v>37</v>
      </c>
      <c s="24" t="s">
        <v>583</v>
      </c>
      <c s="25" t="s">
        <v>126</v>
      </c>
      <c s="26">
        <v>496.513</v>
      </c>
      <c s="27">
        <v>0</v>
      </c>
      <c s="27">
        <f>ROUND(ROUND(H29,2)*ROUND(G29,3),2)</f>
      </c>
      <c r="O29">
        <f>(I29*21)/100</f>
      </c>
      <c t="s">
        <v>13</v>
      </c>
    </row>
    <row r="30" spans="1:5" ht="51">
      <c r="A30" s="28" t="s">
        <v>40</v>
      </c>
      <c r="E30" s="29" t="s">
        <v>584</v>
      </c>
    </row>
    <row r="31" spans="1:5" ht="63.75">
      <c r="A31" s="30" t="s">
        <v>42</v>
      </c>
      <c r="E31" s="31" t="s">
        <v>615</v>
      </c>
    </row>
    <row r="32" spans="1:5" ht="38.25">
      <c r="A32" t="s">
        <v>44</v>
      </c>
      <c r="E32" s="29" t="s">
        <v>586</v>
      </c>
    </row>
    <row r="33" spans="1:16" ht="25.5">
      <c r="A33" s="19" t="s">
        <v>35</v>
      </c>
      <c s="23" t="s">
        <v>66</v>
      </c>
      <c s="23" t="s">
        <v>587</v>
      </c>
      <c s="19" t="s">
        <v>37</v>
      </c>
      <c s="24" t="s">
        <v>588</v>
      </c>
      <c s="25" t="s">
        <v>126</v>
      </c>
      <c s="26">
        <v>4.45</v>
      </c>
      <c s="27">
        <v>0</v>
      </c>
      <c s="27">
        <f>ROUND(ROUND(H33,2)*ROUND(G33,3),2)</f>
      </c>
      <c r="O33">
        <f>(I33*21)/100</f>
      </c>
      <c t="s">
        <v>13</v>
      </c>
    </row>
    <row r="34" spans="1:5" ht="12.75">
      <c r="A34" s="28" t="s">
        <v>40</v>
      </c>
      <c r="E34" s="29" t="s">
        <v>589</v>
      </c>
    </row>
    <row r="35" spans="1:5" ht="12.75">
      <c r="A35" s="30" t="s">
        <v>42</v>
      </c>
      <c r="E35" s="31" t="s">
        <v>616</v>
      </c>
    </row>
    <row r="36" spans="1:5" ht="38.25">
      <c r="A36" t="s">
        <v>44</v>
      </c>
      <c r="E36" s="29" t="s">
        <v>586</v>
      </c>
    </row>
    <row r="37" spans="1:16" ht="12.75">
      <c r="A37" s="19" t="s">
        <v>35</v>
      </c>
      <c s="23" t="s">
        <v>73</v>
      </c>
      <c s="23" t="s">
        <v>591</v>
      </c>
      <c s="19" t="s">
        <v>37</v>
      </c>
      <c s="24" t="s">
        <v>592</v>
      </c>
      <c s="25" t="s">
        <v>126</v>
      </c>
      <c s="26">
        <v>492.063</v>
      </c>
      <c s="27">
        <v>0</v>
      </c>
      <c s="27">
        <f>ROUND(ROUND(H37,2)*ROUND(G37,3),2)</f>
      </c>
      <c r="O37">
        <f>(I37*21)/100</f>
      </c>
      <c t="s">
        <v>13</v>
      </c>
    </row>
    <row r="38" spans="1:5" ht="38.25">
      <c r="A38" s="28" t="s">
        <v>40</v>
      </c>
      <c r="E38" s="29" t="s">
        <v>593</v>
      </c>
    </row>
    <row r="39" spans="1:5" ht="51">
      <c r="A39" s="30" t="s">
        <v>42</v>
      </c>
      <c r="E39" s="31" t="s">
        <v>617</v>
      </c>
    </row>
    <row r="40" spans="1:5" ht="38.25">
      <c r="A40" t="s">
        <v>44</v>
      </c>
      <c r="E40" s="29" t="s">
        <v>586</v>
      </c>
    </row>
    <row r="41" spans="1:16" ht="12.75">
      <c r="A41" s="19" t="s">
        <v>35</v>
      </c>
      <c s="23" t="s">
        <v>30</v>
      </c>
      <c s="23" t="s">
        <v>595</v>
      </c>
      <c s="19" t="s">
        <v>37</v>
      </c>
      <c s="24" t="s">
        <v>596</v>
      </c>
      <c s="25" t="s">
        <v>69</v>
      </c>
      <c s="26">
        <v>6</v>
      </c>
      <c s="27">
        <v>0</v>
      </c>
      <c s="27">
        <f>ROUND(ROUND(H41,2)*ROUND(G41,3),2)</f>
      </c>
      <c r="O41">
        <f>(I41*21)/100</f>
      </c>
      <c t="s">
        <v>13</v>
      </c>
    </row>
    <row r="42" spans="1:5" ht="38.25">
      <c r="A42" s="28" t="s">
        <v>40</v>
      </c>
      <c r="E42" s="29" t="s">
        <v>597</v>
      </c>
    </row>
    <row r="43" spans="1:5" ht="12.75">
      <c r="A43" s="30" t="s">
        <v>42</v>
      </c>
      <c r="E43" s="31" t="s">
        <v>618</v>
      </c>
    </row>
    <row r="44" spans="1:5" ht="38.25">
      <c r="A44" t="s">
        <v>44</v>
      </c>
      <c r="E44" s="29" t="s">
        <v>599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0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0+O8+O21+O98+O107+O144+O153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79</v>
      </c>
      <c s="32">
        <f>0+I8+I21+I98+I107+I144+I153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79</v>
      </c>
      <c s="5"/>
      <c s="14" t="s">
        <v>80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0+I9+I13+I17</f>
      </c>
      <c>
        <f>0+O9+O13+O17</f>
      </c>
    </row>
    <row r="9" spans="1:16" ht="25.5">
      <c r="A9" s="19" t="s">
        <v>35</v>
      </c>
      <c s="23" t="s">
        <v>19</v>
      </c>
      <c s="23" t="s">
        <v>81</v>
      </c>
      <c s="19" t="s">
        <v>19</v>
      </c>
      <c s="24" t="s">
        <v>82</v>
      </c>
      <c s="25" t="s">
        <v>83</v>
      </c>
      <c s="26">
        <v>1767.361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12.75">
      <c r="A10" s="28" t="s">
        <v>40</v>
      </c>
      <c r="E10" s="29" t="s">
        <v>84</v>
      </c>
    </row>
    <row r="11" spans="1:5" ht="63.75">
      <c r="A11" s="30" t="s">
        <v>42</v>
      </c>
      <c r="E11" s="31" t="s">
        <v>85</v>
      </c>
    </row>
    <row r="12" spans="1:5" ht="140.25">
      <c r="A12" t="s">
        <v>44</v>
      </c>
      <c r="E12" s="29" t="s">
        <v>86</v>
      </c>
    </row>
    <row r="13" spans="1:16" ht="25.5">
      <c r="A13" s="19" t="s">
        <v>35</v>
      </c>
      <c s="23" t="s">
        <v>13</v>
      </c>
      <c s="23" t="s">
        <v>81</v>
      </c>
      <c s="19" t="s">
        <v>13</v>
      </c>
      <c s="24" t="s">
        <v>82</v>
      </c>
      <c s="25" t="s">
        <v>83</v>
      </c>
      <c s="26">
        <v>1666.192</v>
      </c>
      <c s="27">
        <v>0</v>
      </c>
      <c s="27">
        <f>ROUND(ROUND(H13,2)*ROUND(G13,3),2)</f>
      </c>
      <c r="O13">
        <f>(I13*21)/100</f>
      </c>
      <c t="s">
        <v>13</v>
      </c>
    </row>
    <row r="14" spans="1:5" ht="25.5">
      <c r="A14" s="28" t="s">
        <v>40</v>
      </c>
      <c r="E14" s="29" t="s">
        <v>87</v>
      </c>
    </row>
    <row r="15" spans="1:5" ht="38.25">
      <c r="A15" s="30" t="s">
        <v>42</v>
      </c>
      <c r="E15" s="31" t="s">
        <v>88</v>
      </c>
    </row>
    <row r="16" spans="1:5" ht="140.25">
      <c r="A16" t="s">
        <v>44</v>
      </c>
      <c r="E16" s="29" t="s">
        <v>86</v>
      </c>
    </row>
    <row r="17" spans="1:16" ht="25.5">
      <c r="A17" s="19" t="s">
        <v>35</v>
      </c>
      <c s="23" t="s">
        <v>12</v>
      </c>
      <c s="23" t="s">
        <v>89</v>
      </c>
      <c s="19" t="s">
        <v>37</v>
      </c>
      <c s="24" t="s">
        <v>90</v>
      </c>
      <c s="25" t="s">
        <v>83</v>
      </c>
      <c s="26">
        <v>72.312</v>
      </c>
      <c s="27">
        <v>0</v>
      </c>
      <c s="27">
        <f>ROUND(ROUND(H17,2)*ROUND(G17,3),2)</f>
      </c>
      <c r="O17">
        <f>(I17*21)/100</f>
      </c>
      <c t="s">
        <v>13</v>
      </c>
    </row>
    <row r="18" spans="1:5" ht="12.75">
      <c r="A18" s="28" t="s">
        <v>40</v>
      </c>
      <c r="E18" s="29" t="s">
        <v>91</v>
      </c>
    </row>
    <row r="19" spans="1:5" ht="12.75">
      <c r="A19" s="30" t="s">
        <v>42</v>
      </c>
      <c r="E19" s="31" t="s">
        <v>92</v>
      </c>
    </row>
    <row r="20" spans="1:5" ht="140.25">
      <c r="A20" t="s">
        <v>44</v>
      </c>
      <c r="E20" s="29" t="s">
        <v>86</v>
      </c>
    </row>
    <row r="21" spans="1:18" ht="12.75" customHeight="1">
      <c r="A21" s="5" t="s">
        <v>33</v>
      </c>
      <c s="5"/>
      <c s="35" t="s">
        <v>19</v>
      </c>
      <c s="5"/>
      <c s="21" t="s">
        <v>93</v>
      </c>
      <c s="5"/>
      <c s="5"/>
      <c s="5"/>
      <c s="36">
        <f>0+Q21</f>
      </c>
      <c r="O21">
        <f>0+R21</f>
      </c>
      <c r="Q21">
        <f>0+I22+I26+I30+I34+I38+I42+I46+I50+I54+I58+I62+I66+I70+I74+I78+I82+I86+I90+I94</f>
      </c>
      <c>
        <f>0+O22+O26+O30+O34+O38+O42+O46+O50+O54+O58+O62+O66+O70+O74+O78+O82+O86+O90+O94</f>
      </c>
    </row>
    <row r="22" spans="1:16" ht="25.5">
      <c r="A22" s="19" t="s">
        <v>35</v>
      </c>
      <c s="23" t="s">
        <v>23</v>
      </c>
      <c s="23" t="s">
        <v>94</v>
      </c>
      <c s="19" t="s">
        <v>19</v>
      </c>
      <c s="24" t="s">
        <v>95</v>
      </c>
      <c s="25" t="s">
        <v>96</v>
      </c>
      <c s="26">
        <v>27.394</v>
      </c>
      <c s="27">
        <v>0</v>
      </c>
      <c s="27">
        <f>ROUND(ROUND(H22,2)*ROUND(G22,3),2)</f>
      </c>
      <c r="O22">
        <f>(I22*21)/100</f>
      </c>
      <c t="s">
        <v>13</v>
      </c>
    </row>
    <row r="23" spans="1:5" ht="38.25">
      <c r="A23" s="28" t="s">
        <v>40</v>
      </c>
      <c r="E23" s="29" t="s">
        <v>97</v>
      </c>
    </row>
    <row r="24" spans="1:5" ht="38.25">
      <c r="A24" s="30" t="s">
        <v>42</v>
      </c>
      <c r="E24" s="31" t="s">
        <v>98</v>
      </c>
    </row>
    <row r="25" spans="1:5" ht="63.75">
      <c r="A25" t="s">
        <v>44</v>
      </c>
      <c r="E25" s="29" t="s">
        <v>99</v>
      </c>
    </row>
    <row r="26" spans="1:16" ht="25.5">
      <c r="A26" s="19" t="s">
        <v>35</v>
      </c>
      <c s="23" t="s">
        <v>25</v>
      </c>
      <c s="23" t="s">
        <v>94</v>
      </c>
      <c s="19" t="s">
        <v>13</v>
      </c>
      <c s="24" t="s">
        <v>95</v>
      </c>
      <c s="25" t="s">
        <v>96</v>
      </c>
      <c s="26">
        <v>892.213</v>
      </c>
      <c s="27">
        <v>0</v>
      </c>
      <c s="27">
        <f>ROUND(ROUND(H26,2)*ROUND(G26,3),2)</f>
      </c>
      <c r="O26">
        <f>(I26*21)/100</f>
      </c>
      <c t="s">
        <v>13</v>
      </c>
    </row>
    <row r="27" spans="1:5" ht="25.5">
      <c r="A27" s="28" t="s">
        <v>40</v>
      </c>
      <c r="E27" s="29" t="s">
        <v>100</v>
      </c>
    </row>
    <row r="28" spans="1:5" ht="191.25">
      <c r="A28" s="30" t="s">
        <v>42</v>
      </c>
      <c r="E28" s="31" t="s">
        <v>101</v>
      </c>
    </row>
    <row r="29" spans="1:5" ht="63.75">
      <c r="A29" t="s">
        <v>44</v>
      </c>
      <c r="E29" s="29" t="s">
        <v>99</v>
      </c>
    </row>
    <row r="30" spans="1:16" ht="12.75">
      <c r="A30" s="19" t="s">
        <v>35</v>
      </c>
      <c s="23" t="s">
        <v>27</v>
      </c>
      <c s="23" t="s">
        <v>102</v>
      </c>
      <c s="19" t="s">
        <v>37</v>
      </c>
      <c s="24" t="s">
        <v>103</v>
      </c>
      <c s="25" t="s">
        <v>104</v>
      </c>
      <c s="26">
        <v>262</v>
      </c>
      <c s="27">
        <v>0</v>
      </c>
      <c s="27">
        <f>ROUND(ROUND(H30,2)*ROUND(G30,3),2)</f>
      </c>
      <c r="O30">
        <f>(I30*21)/100</f>
      </c>
      <c t="s">
        <v>13</v>
      </c>
    </row>
    <row r="31" spans="1:5" ht="12.75">
      <c r="A31" s="28" t="s">
        <v>40</v>
      </c>
      <c r="E31" s="29" t="s">
        <v>105</v>
      </c>
    </row>
    <row r="32" spans="1:5" ht="89.25">
      <c r="A32" s="30" t="s">
        <v>42</v>
      </c>
      <c r="E32" s="31" t="s">
        <v>106</v>
      </c>
    </row>
    <row r="33" spans="1:5" ht="63.75">
      <c r="A33" t="s">
        <v>44</v>
      </c>
      <c r="E33" s="29" t="s">
        <v>99</v>
      </c>
    </row>
    <row r="34" spans="1:16" ht="12.75">
      <c r="A34" s="19" t="s">
        <v>35</v>
      </c>
      <c s="23" t="s">
        <v>66</v>
      </c>
      <c s="23" t="s">
        <v>107</v>
      </c>
      <c s="19" t="s">
        <v>19</v>
      </c>
      <c s="24" t="s">
        <v>108</v>
      </c>
      <c s="25" t="s">
        <v>96</v>
      </c>
      <c s="26">
        <v>277.569</v>
      </c>
      <c s="27">
        <v>0</v>
      </c>
      <c s="27">
        <f>ROUND(ROUND(H34,2)*ROUND(G34,3),2)</f>
      </c>
      <c r="O34">
        <f>(I34*21)/100</f>
      </c>
      <c t="s">
        <v>13</v>
      </c>
    </row>
    <row r="35" spans="1:5" ht="63.75">
      <c r="A35" s="28" t="s">
        <v>40</v>
      </c>
      <c r="E35" s="29" t="s">
        <v>109</v>
      </c>
    </row>
    <row r="36" spans="1:5" ht="140.25">
      <c r="A36" s="30" t="s">
        <v>42</v>
      </c>
      <c r="E36" s="31" t="s">
        <v>110</v>
      </c>
    </row>
    <row r="37" spans="1:5" ht="63.75">
      <c r="A37" t="s">
        <v>44</v>
      </c>
      <c r="E37" s="29" t="s">
        <v>99</v>
      </c>
    </row>
    <row r="38" spans="1:16" ht="12.75">
      <c r="A38" s="19" t="s">
        <v>35</v>
      </c>
      <c s="23" t="s">
        <v>73</v>
      </c>
      <c s="23" t="s">
        <v>107</v>
      </c>
      <c s="19" t="s">
        <v>13</v>
      </c>
      <c s="24" t="s">
        <v>108</v>
      </c>
      <c s="25" t="s">
        <v>96</v>
      </c>
      <c s="26">
        <v>214.726</v>
      </c>
      <c s="27">
        <v>0</v>
      </c>
      <c s="27">
        <f>ROUND(ROUND(H38,2)*ROUND(G38,3),2)</f>
      </c>
      <c r="O38">
        <f>(I38*21)/100</f>
      </c>
      <c t="s">
        <v>13</v>
      </c>
    </row>
    <row r="39" spans="1:5" ht="63.75">
      <c r="A39" s="28" t="s">
        <v>40</v>
      </c>
      <c r="E39" s="29" t="s">
        <v>111</v>
      </c>
    </row>
    <row r="40" spans="1:5" ht="153">
      <c r="A40" s="30" t="s">
        <v>42</v>
      </c>
      <c r="E40" s="31" t="s">
        <v>112</v>
      </c>
    </row>
    <row r="41" spans="1:5" ht="63.75">
      <c r="A41" t="s">
        <v>44</v>
      </c>
      <c r="E41" s="29" t="s">
        <v>99</v>
      </c>
    </row>
    <row r="42" spans="1:16" ht="12.75">
      <c r="A42" s="19" t="s">
        <v>35</v>
      </c>
      <c s="23" t="s">
        <v>30</v>
      </c>
      <c s="23" t="s">
        <v>113</v>
      </c>
      <c s="19" t="s">
        <v>37</v>
      </c>
      <c s="24" t="s">
        <v>114</v>
      </c>
      <c s="25" t="s">
        <v>104</v>
      </c>
      <c s="26">
        <v>1839</v>
      </c>
      <c s="27">
        <v>0</v>
      </c>
      <c s="27">
        <f>ROUND(ROUND(H42,2)*ROUND(G42,3),2)</f>
      </c>
      <c r="O42">
        <f>(I42*21)/100</f>
      </c>
      <c t="s">
        <v>13</v>
      </c>
    </row>
    <row r="43" spans="1:5" ht="38.25">
      <c r="A43" s="28" t="s">
        <v>40</v>
      </c>
      <c r="E43" s="29" t="s">
        <v>115</v>
      </c>
    </row>
    <row r="44" spans="1:5" ht="38.25">
      <c r="A44" s="30" t="s">
        <v>42</v>
      </c>
      <c r="E44" s="31" t="s">
        <v>116</v>
      </c>
    </row>
    <row r="45" spans="1:5" ht="25.5">
      <c r="A45" t="s">
        <v>44</v>
      </c>
      <c r="E45" s="29" t="s">
        <v>117</v>
      </c>
    </row>
    <row r="46" spans="1:16" ht="12.75">
      <c r="A46" s="19" t="s">
        <v>35</v>
      </c>
      <c s="23" t="s">
        <v>32</v>
      </c>
      <c s="23" t="s">
        <v>118</v>
      </c>
      <c s="19" t="s">
        <v>13</v>
      </c>
      <c s="24" t="s">
        <v>119</v>
      </c>
      <c s="25" t="s">
        <v>96</v>
      </c>
      <c s="26">
        <v>87.9</v>
      </c>
      <c s="27">
        <v>0</v>
      </c>
      <c s="27">
        <f>ROUND(ROUND(H46,2)*ROUND(G46,3),2)</f>
      </c>
      <c r="O46">
        <f>(I46*21)/100</f>
      </c>
      <c t="s">
        <v>13</v>
      </c>
    </row>
    <row r="47" spans="1:5" ht="25.5">
      <c r="A47" s="28" t="s">
        <v>40</v>
      </c>
      <c r="E47" s="29" t="s">
        <v>120</v>
      </c>
    </row>
    <row r="48" spans="1:5" ht="63.75">
      <c r="A48" s="30" t="s">
        <v>42</v>
      </c>
      <c r="E48" s="31" t="s">
        <v>121</v>
      </c>
    </row>
    <row r="49" spans="1:5" ht="369.75">
      <c r="A49" t="s">
        <v>44</v>
      </c>
      <c r="E49" s="29" t="s">
        <v>122</v>
      </c>
    </row>
    <row r="50" spans="1:16" ht="12.75">
      <c r="A50" s="19" t="s">
        <v>35</v>
      </c>
      <c s="23" t="s">
        <v>123</v>
      </c>
      <c s="23" t="s">
        <v>124</v>
      </c>
      <c s="19" t="s">
        <v>37</v>
      </c>
      <c s="24" t="s">
        <v>125</v>
      </c>
      <c s="25" t="s">
        <v>126</v>
      </c>
      <c s="26">
        <v>1648.5</v>
      </c>
      <c s="27">
        <v>0</v>
      </c>
      <c s="27">
        <f>ROUND(ROUND(H50,2)*ROUND(G50,3),2)</f>
      </c>
      <c r="O50">
        <f>(I50*21)/100</f>
      </c>
      <c t="s">
        <v>13</v>
      </c>
    </row>
    <row r="51" spans="1:5" ht="25.5">
      <c r="A51" s="28" t="s">
        <v>40</v>
      </c>
      <c r="E51" s="29" t="s">
        <v>127</v>
      </c>
    </row>
    <row r="52" spans="1:5" ht="63.75">
      <c r="A52" s="30" t="s">
        <v>42</v>
      </c>
      <c r="E52" s="31" t="s">
        <v>128</v>
      </c>
    </row>
    <row r="53" spans="1:5" ht="63.75">
      <c r="A53" t="s">
        <v>44</v>
      </c>
      <c r="E53" s="29" t="s">
        <v>129</v>
      </c>
    </row>
    <row r="54" spans="1:16" ht="12.75">
      <c r="A54" s="19" t="s">
        <v>35</v>
      </c>
      <c s="23" t="s">
        <v>130</v>
      </c>
      <c s="23" t="s">
        <v>131</v>
      </c>
      <c s="19" t="s">
        <v>37</v>
      </c>
      <c s="24" t="s">
        <v>132</v>
      </c>
      <c s="25" t="s">
        <v>104</v>
      </c>
      <c s="26">
        <v>980</v>
      </c>
      <c s="27">
        <v>0</v>
      </c>
      <c s="27">
        <f>ROUND(ROUND(H54,2)*ROUND(G54,3),2)</f>
      </c>
      <c r="O54">
        <f>(I54*21)/100</f>
      </c>
      <c t="s">
        <v>13</v>
      </c>
    </row>
    <row r="55" spans="1:5" ht="25.5">
      <c r="A55" s="28" t="s">
        <v>40</v>
      </c>
      <c r="E55" s="29" t="s">
        <v>133</v>
      </c>
    </row>
    <row r="56" spans="1:5" ht="25.5">
      <c r="A56" s="30" t="s">
        <v>42</v>
      </c>
      <c r="E56" s="31" t="s">
        <v>134</v>
      </c>
    </row>
    <row r="57" spans="1:5" ht="63.75">
      <c r="A57" t="s">
        <v>44</v>
      </c>
      <c r="E57" s="29" t="s">
        <v>129</v>
      </c>
    </row>
    <row r="58" spans="1:16" ht="12.75">
      <c r="A58" s="19" t="s">
        <v>35</v>
      </c>
      <c s="23" t="s">
        <v>135</v>
      </c>
      <c s="23" t="s">
        <v>136</v>
      </c>
      <c s="19" t="s">
        <v>37</v>
      </c>
      <c s="24" t="s">
        <v>137</v>
      </c>
      <c s="25" t="s">
        <v>69</v>
      </c>
      <c s="26">
        <v>1</v>
      </c>
      <c s="27">
        <v>0</v>
      </c>
      <c s="27">
        <f>ROUND(ROUND(H58,2)*ROUND(G58,3),2)</f>
      </c>
      <c r="O58">
        <f>(I58*21)/100</f>
      </c>
      <c t="s">
        <v>13</v>
      </c>
    </row>
    <row r="59" spans="1:5" ht="12.75">
      <c r="A59" s="28" t="s">
        <v>40</v>
      </c>
      <c r="E59" s="29" t="s">
        <v>138</v>
      </c>
    </row>
    <row r="60" spans="1:5" ht="12.75">
      <c r="A60" s="30" t="s">
        <v>42</v>
      </c>
      <c r="E60" s="31" t="s">
        <v>139</v>
      </c>
    </row>
    <row r="61" spans="1:5" ht="63.75">
      <c r="A61" t="s">
        <v>44</v>
      </c>
      <c r="E61" s="29" t="s">
        <v>129</v>
      </c>
    </row>
    <row r="62" spans="1:16" ht="12.75">
      <c r="A62" s="19" t="s">
        <v>35</v>
      </c>
      <c s="23" t="s">
        <v>140</v>
      </c>
      <c s="23" t="s">
        <v>141</v>
      </c>
      <c s="19" t="s">
        <v>37</v>
      </c>
      <c s="24" t="s">
        <v>142</v>
      </c>
      <c s="25" t="s">
        <v>104</v>
      </c>
      <c s="26">
        <v>34.5</v>
      </c>
      <c s="27">
        <v>0</v>
      </c>
      <c s="27">
        <f>ROUND(ROUND(H62,2)*ROUND(G62,3),2)</f>
      </c>
      <c r="O62">
        <f>(I62*21)/100</f>
      </c>
      <c t="s">
        <v>13</v>
      </c>
    </row>
    <row r="63" spans="1:5" ht="25.5">
      <c r="A63" s="28" t="s">
        <v>40</v>
      </c>
      <c r="E63" s="29" t="s">
        <v>143</v>
      </c>
    </row>
    <row r="64" spans="1:5" ht="12.75">
      <c r="A64" s="30" t="s">
        <v>42</v>
      </c>
      <c r="E64" s="31" t="s">
        <v>144</v>
      </c>
    </row>
    <row r="65" spans="1:5" ht="63.75">
      <c r="A65" t="s">
        <v>44</v>
      </c>
      <c r="E65" s="29" t="s">
        <v>129</v>
      </c>
    </row>
    <row r="66" spans="1:16" ht="12.75">
      <c r="A66" s="19" t="s">
        <v>35</v>
      </c>
      <c s="23" t="s">
        <v>145</v>
      </c>
      <c s="23" t="s">
        <v>146</v>
      </c>
      <c s="19" t="s">
        <v>37</v>
      </c>
      <c s="24" t="s">
        <v>147</v>
      </c>
      <c s="25" t="s">
        <v>104</v>
      </c>
      <c s="26">
        <v>18.5</v>
      </c>
      <c s="27">
        <v>0</v>
      </c>
      <c s="27">
        <f>ROUND(ROUND(H66,2)*ROUND(G66,3),2)</f>
      </c>
      <c r="O66">
        <f>(I66*21)/100</f>
      </c>
      <c t="s">
        <v>13</v>
      </c>
    </row>
    <row r="67" spans="1:5" ht="25.5">
      <c r="A67" s="28" t="s">
        <v>40</v>
      </c>
      <c r="E67" s="29" t="s">
        <v>143</v>
      </c>
    </row>
    <row r="68" spans="1:5" ht="12.75">
      <c r="A68" s="30" t="s">
        <v>42</v>
      </c>
      <c r="E68" s="31" t="s">
        <v>148</v>
      </c>
    </row>
    <row r="69" spans="1:5" ht="63.75">
      <c r="A69" t="s">
        <v>44</v>
      </c>
      <c r="E69" s="29" t="s">
        <v>129</v>
      </c>
    </row>
    <row r="70" spans="1:16" ht="12.75">
      <c r="A70" s="19" t="s">
        <v>35</v>
      </c>
      <c s="23" t="s">
        <v>149</v>
      </c>
      <c s="23" t="s">
        <v>150</v>
      </c>
      <c s="19" t="s">
        <v>37</v>
      </c>
      <c s="24" t="s">
        <v>151</v>
      </c>
      <c s="25" t="s">
        <v>104</v>
      </c>
      <c s="26">
        <v>30.5</v>
      </c>
      <c s="27">
        <v>0</v>
      </c>
      <c s="27">
        <f>ROUND(ROUND(H70,2)*ROUND(G70,3),2)</f>
      </c>
      <c r="O70">
        <f>(I70*21)/100</f>
      </c>
      <c t="s">
        <v>13</v>
      </c>
    </row>
    <row r="71" spans="1:5" ht="25.5">
      <c r="A71" s="28" t="s">
        <v>40</v>
      </c>
      <c r="E71" s="29" t="s">
        <v>143</v>
      </c>
    </row>
    <row r="72" spans="1:5" ht="12.75">
      <c r="A72" s="30" t="s">
        <v>42</v>
      </c>
      <c r="E72" s="31" t="s">
        <v>152</v>
      </c>
    </row>
    <row r="73" spans="1:5" ht="63.75">
      <c r="A73" t="s">
        <v>44</v>
      </c>
      <c r="E73" s="29" t="s">
        <v>129</v>
      </c>
    </row>
    <row r="74" spans="1:16" ht="12.75">
      <c r="A74" s="19" t="s">
        <v>35</v>
      </c>
      <c s="23" t="s">
        <v>153</v>
      </c>
      <c s="23" t="s">
        <v>154</v>
      </c>
      <c s="19" t="s">
        <v>37</v>
      </c>
      <c s="24" t="s">
        <v>155</v>
      </c>
      <c s="25" t="s">
        <v>96</v>
      </c>
      <c s="26">
        <v>192.53</v>
      </c>
      <c s="27">
        <v>0</v>
      </c>
      <c s="27">
        <f>ROUND(ROUND(H74,2)*ROUND(G74,3),2)</f>
      </c>
      <c r="O74">
        <f>(I74*21)/100</f>
      </c>
      <c t="s">
        <v>13</v>
      </c>
    </row>
    <row r="75" spans="1:5" ht="25.5">
      <c r="A75" s="28" t="s">
        <v>40</v>
      </c>
      <c r="E75" s="29" t="s">
        <v>156</v>
      </c>
    </row>
    <row r="76" spans="1:5" ht="63.75">
      <c r="A76" s="30" t="s">
        <v>42</v>
      </c>
      <c r="E76" s="31" t="s">
        <v>157</v>
      </c>
    </row>
    <row r="77" spans="1:5" ht="318.75">
      <c r="A77" t="s">
        <v>44</v>
      </c>
      <c r="E77" s="29" t="s">
        <v>158</v>
      </c>
    </row>
    <row r="78" spans="1:16" ht="12.75">
      <c r="A78" s="19" t="s">
        <v>35</v>
      </c>
      <c s="23" t="s">
        <v>159</v>
      </c>
      <c s="23" t="s">
        <v>160</v>
      </c>
      <c s="19" t="s">
        <v>37</v>
      </c>
      <c s="24" t="s">
        <v>161</v>
      </c>
      <c s="25" t="s">
        <v>96</v>
      </c>
      <c s="26">
        <v>2019.737</v>
      </c>
      <c s="27">
        <v>0</v>
      </c>
      <c s="27">
        <f>ROUND(ROUND(H78,2)*ROUND(G78,3),2)</f>
      </c>
      <c r="O78">
        <f>(I78*21)/100</f>
      </c>
      <c t="s">
        <v>13</v>
      </c>
    </row>
    <row r="79" spans="1:5" ht="12.75">
      <c r="A79" s="28" t="s">
        <v>40</v>
      </c>
      <c r="E79" s="29" t="s">
        <v>162</v>
      </c>
    </row>
    <row r="80" spans="1:5" ht="38.25">
      <c r="A80" s="30" t="s">
        <v>42</v>
      </c>
      <c r="E80" s="31" t="s">
        <v>163</v>
      </c>
    </row>
    <row r="81" spans="1:5" ht="191.25">
      <c r="A81" t="s">
        <v>44</v>
      </c>
      <c r="E81" s="29" t="s">
        <v>164</v>
      </c>
    </row>
    <row r="82" spans="1:16" ht="12.75">
      <c r="A82" s="19" t="s">
        <v>35</v>
      </c>
      <c s="23" t="s">
        <v>165</v>
      </c>
      <c s="23" t="s">
        <v>166</v>
      </c>
      <c s="19" t="s">
        <v>37</v>
      </c>
      <c s="24" t="s">
        <v>167</v>
      </c>
      <c s="25" t="s">
        <v>96</v>
      </c>
      <c s="26">
        <v>263.76</v>
      </c>
      <c s="27">
        <v>0</v>
      </c>
      <c s="27">
        <f>ROUND(ROUND(H82,2)*ROUND(G82,3),2)</f>
      </c>
      <c r="O82">
        <f>(I82*21)/100</f>
      </c>
      <c t="s">
        <v>13</v>
      </c>
    </row>
    <row r="83" spans="1:5" ht="25.5">
      <c r="A83" s="28" t="s">
        <v>40</v>
      </c>
      <c r="E83" s="29" t="s">
        <v>168</v>
      </c>
    </row>
    <row r="84" spans="1:5" ht="38.25">
      <c r="A84" s="30" t="s">
        <v>42</v>
      </c>
      <c r="E84" s="31" t="s">
        <v>169</v>
      </c>
    </row>
    <row r="85" spans="1:5" ht="242.25">
      <c r="A85" t="s">
        <v>44</v>
      </c>
      <c r="E85" s="29" t="s">
        <v>170</v>
      </c>
    </row>
    <row r="86" spans="1:16" ht="12.75">
      <c r="A86" s="19" t="s">
        <v>35</v>
      </c>
      <c s="23" t="s">
        <v>171</v>
      </c>
      <c s="23" t="s">
        <v>172</v>
      </c>
      <c s="19" t="s">
        <v>37</v>
      </c>
      <c s="24" t="s">
        <v>173</v>
      </c>
      <c s="25" t="s">
        <v>96</v>
      </c>
      <c s="26">
        <v>57.375</v>
      </c>
      <c s="27">
        <v>0</v>
      </c>
      <c s="27">
        <f>ROUND(ROUND(H86,2)*ROUND(G86,3),2)</f>
      </c>
      <c r="O86">
        <f>(I86*21)/100</f>
      </c>
      <c t="s">
        <v>13</v>
      </c>
    </row>
    <row r="87" spans="1:5" ht="12.75">
      <c r="A87" s="28" t="s">
        <v>40</v>
      </c>
      <c r="E87" s="29" t="s">
        <v>174</v>
      </c>
    </row>
    <row r="88" spans="1:5" ht="63.75">
      <c r="A88" s="30" t="s">
        <v>42</v>
      </c>
      <c r="E88" s="31" t="s">
        <v>175</v>
      </c>
    </row>
    <row r="89" spans="1:5" ht="229.5">
      <c r="A89" t="s">
        <v>44</v>
      </c>
      <c r="E89" s="29" t="s">
        <v>176</v>
      </c>
    </row>
    <row r="90" spans="1:16" ht="12.75">
      <c r="A90" s="19" t="s">
        <v>35</v>
      </c>
      <c s="23" t="s">
        <v>177</v>
      </c>
      <c s="23" t="s">
        <v>178</v>
      </c>
      <c s="19" t="s">
        <v>37</v>
      </c>
      <c s="24" t="s">
        <v>179</v>
      </c>
      <c s="25" t="s">
        <v>96</v>
      </c>
      <c s="26">
        <v>32.355</v>
      </c>
      <c s="27">
        <v>0</v>
      </c>
      <c s="27">
        <f>ROUND(ROUND(H90,2)*ROUND(G90,3),2)</f>
      </c>
      <c r="O90">
        <f>(I90*21)/100</f>
      </c>
      <c t="s">
        <v>13</v>
      </c>
    </row>
    <row r="91" spans="1:5" ht="12.75">
      <c r="A91" s="28" t="s">
        <v>40</v>
      </c>
      <c r="E91" s="29" t="s">
        <v>180</v>
      </c>
    </row>
    <row r="92" spans="1:5" ht="63.75">
      <c r="A92" s="30" t="s">
        <v>42</v>
      </c>
      <c r="E92" s="31" t="s">
        <v>181</v>
      </c>
    </row>
    <row r="93" spans="1:5" ht="293.25">
      <c r="A93" t="s">
        <v>44</v>
      </c>
      <c r="E93" s="29" t="s">
        <v>182</v>
      </c>
    </row>
    <row r="94" spans="1:16" ht="12.75">
      <c r="A94" s="19" t="s">
        <v>35</v>
      </c>
      <c s="23" t="s">
        <v>183</v>
      </c>
      <c s="23" t="s">
        <v>184</v>
      </c>
      <c s="19" t="s">
        <v>37</v>
      </c>
      <c s="24" t="s">
        <v>185</v>
      </c>
      <c s="25" t="s">
        <v>126</v>
      </c>
      <c s="26">
        <v>2713.55</v>
      </c>
      <c s="27">
        <v>0</v>
      </c>
      <c s="27">
        <f>ROUND(ROUND(H94,2)*ROUND(G94,3),2)</f>
      </c>
      <c r="O94">
        <f>(I94*21)/100</f>
      </c>
      <c t="s">
        <v>13</v>
      </c>
    </row>
    <row r="95" spans="1:5" ht="12.75">
      <c r="A95" s="28" t="s">
        <v>40</v>
      </c>
      <c r="E95" s="29" t="s">
        <v>186</v>
      </c>
    </row>
    <row r="96" spans="1:5" ht="12.75">
      <c r="A96" s="30" t="s">
        <v>42</v>
      </c>
      <c r="E96" s="31" t="s">
        <v>187</v>
      </c>
    </row>
    <row r="97" spans="1:5" ht="25.5">
      <c r="A97" t="s">
        <v>44</v>
      </c>
      <c r="E97" s="29" t="s">
        <v>188</v>
      </c>
    </row>
    <row r="98" spans="1:18" ht="12.75" customHeight="1">
      <c r="A98" s="5" t="s">
        <v>33</v>
      </c>
      <c s="5"/>
      <c s="35" t="s">
        <v>23</v>
      </c>
      <c s="5"/>
      <c s="21" t="s">
        <v>189</v>
      </c>
      <c s="5"/>
      <c s="5"/>
      <c s="5"/>
      <c s="36">
        <f>0+Q98</f>
      </c>
      <c r="O98">
        <f>0+R98</f>
      </c>
      <c r="Q98">
        <f>0+I99+I103</f>
      </c>
      <c>
        <f>0+O99+O103</f>
      </c>
    </row>
    <row r="99" spans="1:16" ht="12.75">
      <c r="A99" s="19" t="s">
        <v>35</v>
      </c>
      <c s="23" t="s">
        <v>190</v>
      </c>
      <c s="23" t="s">
        <v>191</v>
      </c>
      <c s="19" t="s">
        <v>37</v>
      </c>
      <c s="24" t="s">
        <v>192</v>
      </c>
      <c s="25" t="s">
        <v>96</v>
      </c>
      <c s="26">
        <v>814.065</v>
      </c>
      <c s="27">
        <v>0</v>
      </c>
      <c s="27">
        <f>ROUND(ROUND(H99,2)*ROUND(G99,3),2)</f>
      </c>
      <c r="O99">
        <f>(I99*21)/100</f>
      </c>
      <c t="s">
        <v>13</v>
      </c>
    </row>
    <row r="100" spans="1:5" ht="12.75">
      <c r="A100" s="28" t="s">
        <v>40</v>
      </c>
      <c r="E100" s="29" t="s">
        <v>193</v>
      </c>
    </row>
    <row r="101" spans="1:5" ht="178.5">
      <c r="A101" s="30" t="s">
        <v>42</v>
      </c>
      <c r="E101" s="31" t="s">
        <v>194</v>
      </c>
    </row>
    <row r="102" spans="1:5" ht="38.25">
      <c r="A102" t="s">
        <v>44</v>
      </c>
      <c r="E102" s="29" t="s">
        <v>195</v>
      </c>
    </row>
    <row r="103" spans="1:16" ht="12.75">
      <c r="A103" s="19" t="s">
        <v>35</v>
      </c>
      <c s="23" t="s">
        <v>196</v>
      </c>
      <c s="23" t="s">
        <v>197</v>
      </c>
      <c s="19" t="s">
        <v>37</v>
      </c>
      <c s="24" t="s">
        <v>198</v>
      </c>
      <c s="25" t="s">
        <v>96</v>
      </c>
      <c s="26">
        <v>16.178</v>
      </c>
      <c s="27">
        <v>0</v>
      </c>
      <c s="27">
        <f>ROUND(ROUND(H103,2)*ROUND(G103,3),2)</f>
      </c>
      <c r="O103">
        <f>(I103*21)/100</f>
      </c>
      <c t="s">
        <v>13</v>
      </c>
    </row>
    <row r="104" spans="1:5" ht="25.5">
      <c r="A104" s="28" t="s">
        <v>40</v>
      </c>
      <c r="E104" s="29" t="s">
        <v>199</v>
      </c>
    </row>
    <row r="105" spans="1:5" ht="63.75">
      <c r="A105" s="30" t="s">
        <v>42</v>
      </c>
      <c r="E105" s="31" t="s">
        <v>200</v>
      </c>
    </row>
    <row r="106" spans="1:5" ht="38.25">
      <c r="A106" t="s">
        <v>44</v>
      </c>
      <c r="E106" s="29" t="s">
        <v>195</v>
      </c>
    </row>
    <row r="107" spans="1:18" ht="12.75" customHeight="1">
      <c r="A107" s="5" t="s">
        <v>33</v>
      </c>
      <c s="5"/>
      <c s="35" t="s">
        <v>25</v>
      </c>
      <c s="5"/>
      <c s="21" t="s">
        <v>201</v>
      </c>
      <c s="5"/>
      <c s="5"/>
      <c s="5"/>
      <c s="36">
        <f>0+Q107</f>
      </c>
      <c r="O107">
        <f>0+R107</f>
      </c>
      <c r="Q107">
        <f>0+I108+I112+I116+I120+I124+I128+I132+I136+I140</f>
      </c>
      <c>
        <f>0+O108+O112+O116+O120+O124+O128+O132+O136+O140</f>
      </c>
    </row>
    <row r="108" spans="1:16" ht="12.75">
      <c r="A108" s="19" t="s">
        <v>35</v>
      </c>
      <c s="23" t="s">
        <v>202</v>
      </c>
      <c s="23" t="s">
        <v>203</v>
      </c>
      <c s="19" t="s">
        <v>37</v>
      </c>
      <c s="24" t="s">
        <v>204</v>
      </c>
      <c s="25" t="s">
        <v>96</v>
      </c>
      <c s="26">
        <v>42.578</v>
      </c>
      <c s="27">
        <v>0</v>
      </c>
      <c s="27">
        <f>ROUND(ROUND(H108,2)*ROUND(G108,3),2)</f>
      </c>
      <c r="O108">
        <f>(I108*21)/100</f>
      </c>
      <c t="s">
        <v>13</v>
      </c>
    </row>
    <row r="109" spans="1:5" ht="12.75">
      <c r="A109" s="28" t="s">
        <v>40</v>
      </c>
      <c r="E109" s="29" t="s">
        <v>180</v>
      </c>
    </row>
    <row r="110" spans="1:5" ht="76.5">
      <c r="A110" s="30" t="s">
        <v>42</v>
      </c>
      <c r="E110" s="31" t="s">
        <v>205</v>
      </c>
    </row>
    <row r="111" spans="1:5" ht="51">
      <c r="A111" t="s">
        <v>44</v>
      </c>
      <c r="E111" s="29" t="s">
        <v>206</v>
      </c>
    </row>
    <row r="112" spans="1:16" ht="12.75">
      <c r="A112" s="19" t="s">
        <v>35</v>
      </c>
      <c s="23" t="s">
        <v>207</v>
      </c>
      <c s="23" t="s">
        <v>208</v>
      </c>
      <c s="19" t="s">
        <v>37</v>
      </c>
      <c s="24" t="s">
        <v>209</v>
      </c>
      <c s="25" t="s">
        <v>126</v>
      </c>
      <c s="26">
        <v>1648.5</v>
      </c>
      <c s="27">
        <v>0</v>
      </c>
      <c s="27">
        <f>ROUND(ROUND(H112,2)*ROUND(G112,3),2)</f>
      </c>
      <c r="O112">
        <f>(I112*21)/100</f>
      </c>
      <c t="s">
        <v>13</v>
      </c>
    </row>
    <row r="113" spans="1:5" ht="25.5">
      <c r="A113" s="28" t="s">
        <v>40</v>
      </c>
      <c r="E113" s="29" t="s">
        <v>210</v>
      </c>
    </row>
    <row r="114" spans="1:5" ht="63.75">
      <c r="A114" s="30" t="s">
        <v>42</v>
      </c>
      <c r="E114" s="31" t="s">
        <v>128</v>
      </c>
    </row>
    <row r="115" spans="1:5" ht="102">
      <c r="A115" t="s">
        <v>44</v>
      </c>
      <c r="E115" s="29" t="s">
        <v>211</v>
      </c>
    </row>
    <row r="116" spans="1:16" ht="12.75">
      <c r="A116" s="19" t="s">
        <v>35</v>
      </c>
      <c s="23" t="s">
        <v>212</v>
      </c>
      <c s="23" t="s">
        <v>213</v>
      </c>
      <c s="19" t="s">
        <v>37</v>
      </c>
      <c s="24" t="s">
        <v>214</v>
      </c>
      <c s="25" t="s">
        <v>126</v>
      </c>
      <c s="26">
        <v>22996.356</v>
      </c>
      <c s="27">
        <v>0</v>
      </c>
      <c s="27">
        <f>ROUND(ROUND(H116,2)*ROUND(G116,3),2)</f>
      </c>
      <c r="O116">
        <f>(I116*21)/100</f>
      </c>
      <c t="s">
        <v>13</v>
      </c>
    </row>
    <row r="117" spans="1:5" ht="12.75">
      <c r="A117" s="28" t="s">
        <v>40</v>
      </c>
      <c r="E117" s="29" t="s">
        <v>180</v>
      </c>
    </row>
    <row r="118" spans="1:5" ht="76.5">
      <c r="A118" s="30" t="s">
        <v>42</v>
      </c>
      <c r="E118" s="31" t="s">
        <v>215</v>
      </c>
    </row>
    <row r="119" spans="1:5" ht="51">
      <c r="A119" t="s">
        <v>44</v>
      </c>
      <c r="E119" s="29" t="s">
        <v>216</v>
      </c>
    </row>
    <row r="120" spans="1:16" ht="12.75">
      <c r="A120" s="19" t="s">
        <v>35</v>
      </c>
      <c s="23" t="s">
        <v>217</v>
      </c>
      <c s="23" t="s">
        <v>218</v>
      </c>
      <c s="19" t="s">
        <v>37</v>
      </c>
      <c s="24" t="s">
        <v>219</v>
      </c>
      <c s="25" t="s">
        <v>126</v>
      </c>
      <c s="26">
        <v>3433.3</v>
      </c>
      <c s="27">
        <v>0</v>
      </c>
      <c s="27">
        <f>ROUND(ROUND(H120,2)*ROUND(G120,3),2)</f>
      </c>
      <c r="O120">
        <f>(I120*21)/100</f>
      </c>
      <c t="s">
        <v>13</v>
      </c>
    </row>
    <row r="121" spans="1:5" ht="25.5">
      <c r="A121" s="28" t="s">
        <v>40</v>
      </c>
      <c r="E121" s="29" t="s">
        <v>220</v>
      </c>
    </row>
    <row r="122" spans="1:5" ht="191.25">
      <c r="A122" s="30" t="s">
        <v>42</v>
      </c>
      <c r="E122" s="31" t="s">
        <v>221</v>
      </c>
    </row>
    <row r="123" spans="1:5" ht="51">
      <c r="A123" t="s">
        <v>44</v>
      </c>
      <c r="E123" s="29" t="s">
        <v>222</v>
      </c>
    </row>
    <row r="124" spans="1:16" ht="12.75">
      <c r="A124" s="19" t="s">
        <v>35</v>
      </c>
      <c s="23" t="s">
        <v>223</v>
      </c>
      <c s="23" t="s">
        <v>224</v>
      </c>
      <c s="19" t="s">
        <v>37</v>
      </c>
      <c s="24" t="s">
        <v>225</v>
      </c>
      <c s="25" t="s">
        <v>126</v>
      </c>
      <c s="26">
        <v>9745.61</v>
      </c>
      <c s="27">
        <v>0</v>
      </c>
      <c s="27">
        <f>ROUND(ROUND(H124,2)*ROUND(G124,3),2)</f>
      </c>
      <c r="O124">
        <f>(I124*21)/100</f>
      </c>
      <c t="s">
        <v>13</v>
      </c>
    </row>
    <row r="125" spans="1:5" ht="12.75">
      <c r="A125" s="28" t="s">
        <v>40</v>
      </c>
      <c r="E125" s="29" t="s">
        <v>226</v>
      </c>
    </row>
    <row r="126" spans="1:5" ht="140.25">
      <c r="A126" s="30" t="s">
        <v>42</v>
      </c>
      <c r="E126" s="31" t="s">
        <v>227</v>
      </c>
    </row>
    <row r="127" spans="1:5" ht="140.25">
      <c r="A127" t="s">
        <v>44</v>
      </c>
      <c r="E127" s="29" t="s">
        <v>228</v>
      </c>
    </row>
    <row r="128" spans="1:16" ht="12.75">
      <c r="A128" s="19" t="s">
        <v>35</v>
      </c>
      <c s="23" t="s">
        <v>229</v>
      </c>
      <c s="23" t="s">
        <v>230</v>
      </c>
      <c s="19" t="s">
        <v>37</v>
      </c>
      <c s="24" t="s">
        <v>231</v>
      </c>
      <c s="25" t="s">
        <v>96</v>
      </c>
      <c s="26">
        <v>148.895</v>
      </c>
      <c s="27">
        <v>0</v>
      </c>
      <c s="27">
        <f>ROUND(ROUND(H128,2)*ROUND(G128,3),2)</f>
      </c>
      <c r="O128">
        <f>(I128*21)/100</f>
      </c>
      <c t="s">
        <v>13</v>
      </c>
    </row>
    <row r="129" spans="1:5" ht="25.5">
      <c r="A129" s="28" t="s">
        <v>40</v>
      </c>
      <c r="E129" s="29" t="s">
        <v>232</v>
      </c>
    </row>
    <row r="130" spans="1:5" ht="140.25">
      <c r="A130" s="30" t="s">
        <v>42</v>
      </c>
      <c r="E130" s="31" t="s">
        <v>233</v>
      </c>
    </row>
    <row r="131" spans="1:5" ht="140.25">
      <c r="A131" t="s">
        <v>44</v>
      </c>
      <c r="E131" s="29" t="s">
        <v>228</v>
      </c>
    </row>
    <row r="132" spans="1:16" ht="12.75">
      <c r="A132" s="19" t="s">
        <v>35</v>
      </c>
      <c s="23" t="s">
        <v>234</v>
      </c>
      <c s="23" t="s">
        <v>235</v>
      </c>
      <c s="19" t="s">
        <v>37</v>
      </c>
      <c s="24" t="s">
        <v>236</v>
      </c>
      <c s="25" t="s">
        <v>126</v>
      </c>
      <c s="26">
        <v>9926.31</v>
      </c>
      <c s="27">
        <v>0</v>
      </c>
      <c s="27">
        <f>ROUND(ROUND(H132,2)*ROUND(G132,3),2)</f>
      </c>
      <c r="O132">
        <f>(I132*21)/100</f>
      </c>
      <c t="s">
        <v>13</v>
      </c>
    </row>
    <row r="133" spans="1:5" ht="12.75">
      <c r="A133" s="28" t="s">
        <v>40</v>
      </c>
      <c r="E133" s="29" t="s">
        <v>226</v>
      </c>
    </row>
    <row r="134" spans="1:5" ht="140.25">
      <c r="A134" s="30" t="s">
        <v>42</v>
      </c>
      <c r="E134" s="31" t="s">
        <v>237</v>
      </c>
    </row>
    <row r="135" spans="1:5" ht="140.25">
      <c r="A135" t="s">
        <v>44</v>
      </c>
      <c r="E135" s="29" t="s">
        <v>228</v>
      </c>
    </row>
    <row r="136" spans="1:16" ht="12.75">
      <c r="A136" s="19" t="s">
        <v>35</v>
      </c>
      <c s="23" t="s">
        <v>238</v>
      </c>
      <c s="23" t="s">
        <v>239</v>
      </c>
      <c s="19" t="s">
        <v>37</v>
      </c>
      <c s="24" t="s">
        <v>240</v>
      </c>
      <c s="25" t="s">
        <v>126</v>
      </c>
      <c s="26">
        <v>4718.436</v>
      </c>
      <c s="27">
        <v>0</v>
      </c>
      <c s="27">
        <f>ROUND(ROUND(H136,2)*ROUND(G136,3),2)</f>
      </c>
      <c r="O136">
        <f>(I136*21)/100</f>
      </c>
      <c t="s">
        <v>13</v>
      </c>
    </row>
    <row r="137" spans="1:5" ht="25.5">
      <c r="A137" s="28" t="s">
        <v>40</v>
      </c>
      <c r="E137" s="29" t="s">
        <v>241</v>
      </c>
    </row>
    <row r="138" spans="1:5" ht="216.75">
      <c r="A138" s="30" t="s">
        <v>42</v>
      </c>
      <c r="E138" s="31" t="s">
        <v>242</v>
      </c>
    </row>
    <row r="139" spans="1:5" ht="140.25">
      <c r="A139" t="s">
        <v>44</v>
      </c>
      <c r="E139" s="29" t="s">
        <v>228</v>
      </c>
    </row>
    <row r="140" spans="1:16" ht="12.75">
      <c r="A140" s="19" t="s">
        <v>35</v>
      </c>
      <c s="23" t="s">
        <v>243</v>
      </c>
      <c s="23" t="s">
        <v>244</v>
      </c>
      <c s="19" t="s">
        <v>37</v>
      </c>
      <c s="24" t="s">
        <v>245</v>
      </c>
      <c s="25" t="s">
        <v>126</v>
      </c>
      <c s="26">
        <v>57</v>
      </c>
      <c s="27">
        <v>0</v>
      </c>
      <c s="27">
        <f>ROUND(ROUND(H140,2)*ROUND(G140,3),2)</f>
      </c>
      <c r="O140">
        <f>(I140*21)/100</f>
      </c>
      <c t="s">
        <v>13</v>
      </c>
    </row>
    <row r="141" spans="1:5" ht="38.25">
      <c r="A141" s="28" t="s">
        <v>40</v>
      </c>
      <c r="E141" s="29" t="s">
        <v>246</v>
      </c>
    </row>
    <row r="142" spans="1:5" ht="76.5">
      <c r="A142" s="30" t="s">
        <v>42</v>
      </c>
      <c r="E142" s="31" t="s">
        <v>247</v>
      </c>
    </row>
    <row r="143" spans="1:5" ht="89.25">
      <c r="A143" t="s">
        <v>44</v>
      </c>
      <c r="E143" s="29" t="s">
        <v>248</v>
      </c>
    </row>
    <row r="144" spans="1:18" ht="12.75" customHeight="1">
      <c r="A144" s="5" t="s">
        <v>33</v>
      </c>
      <c s="5"/>
      <c s="35" t="s">
        <v>73</v>
      </c>
      <c s="5"/>
      <c s="21" t="s">
        <v>249</v>
      </c>
      <c s="5"/>
      <c s="5"/>
      <c s="5"/>
      <c s="36">
        <f>0+Q144</f>
      </c>
      <c r="O144">
        <f>0+R144</f>
      </c>
      <c r="Q144">
        <f>0+I145+I149</f>
      </c>
      <c>
        <f>0+O145+O149</f>
      </c>
    </row>
    <row r="145" spans="1:16" ht="12.75">
      <c r="A145" s="19" t="s">
        <v>35</v>
      </c>
      <c s="23" t="s">
        <v>250</v>
      </c>
      <c s="23" t="s">
        <v>251</v>
      </c>
      <c s="19" t="s">
        <v>37</v>
      </c>
      <c s="24" t="s">
        <v>252</v>
      </c>
      <c s="25" t="s">
        <v>69</v>
      </c>
      <c s="26">
        <v>1</v>
      </c>
      <c s="27">
        <v>0</v>
      </c>
      <c s="27">
        <f>ROUND(ROUND(H145,2)*ROUND(G145,3),2)</f>
      </c>
      <c r="O145">
        <f>(I145*21)/100</f>
      </c>
      <c t="s">
        <v>13</v>
      </c>
    </row>
    <row r="146" spans="1:5" ht="12.75">
      <c r="A146" s="28" t="s">
        <v>40</v>
      </c>
      <c r="E146" s="29" t="s">
        <v>180</v>
      </c>
    </row>
    <row r="147" spans="1:5" ht="12.75">
      <c r="A147" s="30" t="s">
        <v>42</v>
      </c>
      <c r="E147" s="31" t="s">
        <v>139</v>
      </c>
    </row>
    <row r="148" spans="1:5" ht="25.5">
      <c r="A148" t="s">
        <v>44</v>
      </c>
      <c r="E148" s="29" t="s">
        <v>253</v>
      </c>
    </row>
    <row r="149" spans="1:16" ht="12.75">
      <c r="A149" s="19" t="s">
        <v>35</v>
      </c>
      <c s="23" t="s">
        <v>254</v>
      </c>
      <c s="23" t="s">
        <v>255</v>
      </c>
      <c s="19" t="s">
        <v>37</v>
      </c>
      <c s="24" t="s">
        <v>256</v>
      </c>
      <c s="25" t="s">
        <v>69</v>
      </c>
      <c s="26">
        <v>5</v>
      </c>
      <c s="27">
        <v>0</v>
      </c>
      <c s="27">
        <f>ROUND(ROUND(H149,2)*ROUND(G149,3),2)</f>
      </c>
      <c r="O149">
        <f>(I149*21)/100</f>
      </c>
      <c t="s">
        <v>13</v>
      </c>
    </row>
    <row r="150" spans="1:5" ht="12.75">
      <c r="A150" s="28" t="s">
        <v>40</v>
      </c>
      <c r="E150" s="29" t="s">
        <v>257</v>
      </c>
    </row>
    <row r="151" spans="1:5" ht="12.75">
      <c r="A151" s="30" t="s">
        <v>42</v>
      </c>
      <c r="E151" s="31" t="s">
        <v>258</v>
      </c>
    </row>
    <row r="152" spans="1:5" ht="25.5">
      <c r="A152" t="s">
        <v>44</v>
      </c>
      <c r="E152" s="29" t="s">
        <v>253</v>
      </c>
    </row>
    <row r="153" spans="1:18" ht="12.75" customHeight="1">
      <c r="A153" s="5" t="s">
        <v>33</v>
      </c>
      <c s="5"/>
      <c s="35" t="s">
        <v>30</v>
      </c>
      <c s="5"/>
      <c s="21" t="s">
        <v>259</v>
      </c>
      <c s="5"/>
      <c s="5"/>
      <c s="5"/>
      <c s="36">
        <f>0+Q153</f>
      </c>
      <c r="O153">
        <f>0+R153</f>
      </c>
      <c r="Q153">
        <f>0+I154+I158+I162+I166+I170+I174+I178+I182+I186+I190+I194+I198+I202</f>
      </c>
      <c>
        <f>0+O154+O158+O162+O166+O170+O174+O178+O182+O186+O190+O194+O198+O202</f>
      </c>
    </row>
    <row r="154" spans="1:16" ht="12.75">
      <c r="A154" s="19" t="s">
        <v>35</v>
      </c>
      <c s="23" t="s">
        <v>260</v>
      </c>
      <c s="23" t="s">
        <v>261</v>
      </c>
      <c s="19" t="s">
        <v>37</v>
      </c>
      <c s="24" t="s">
        <v>262</v>
      </c>
      <c s="25" t="s">
        <v>104</v>
      </c>
      <c s="26">
        <v>10</v>
      </c>
      <c s="27">
        <v>0</v>
      </c>
      <c s="27">
        <f>ROUND(ROUND(H154,2)*ROUND(G154,3),2)</f>
      </c>
      <c r="O154">
        <f>(I154*21)/100</f>
      </c>
      <c t="s">
        <v>13</v>
      </c>
    </row>
    <row r="155" spans="1:5" ht="25.5">
      <c r="A155" s="28" t="s">
        <v>40</v>
      </c>
      <c r="E155" s="29" t="s">
        <v>263</v>
      </c>
    </row>
    <row r="156" spans="1:5" ht="12.75">
      <c r="A156" s="30" t="s">
        <v>42</v>
      </c>
      <c r="E156" s="31" t="s">
        <v>264</v>
      </c>
    </row>
    <row r="157" spans="1:5" ht="63.75">
      <c r="A157" t="s">
        <v>44</v>
      </c>
      <c r="E157" s="29" t="s">
        <v>265</v>
      </c>
    </row>
    <row r="158" spans="1:16" ht="12.75">
      <c r="A158" s="19" t="s">
        <v>35</v>
      </c>
      <c s="23" t="s">
        <v>266</v>
      </c>
      <c s="23" t="s">
        <v>267</v>
      </c>
      <c s="19" t="s">
        <v>37</v>
      </c>
      <c s="24" t="s">
        <v>268</v>
      </c>
      <c s="25" t="s">
        <v>104</v>
      </c>
      <c s="26">
        <v>262</v>
      </c>
      <c s="27">
        <v>0</v>
      </c>
      <c s="27">
        <f>ROUND(ROUND(H158,2)*ROUND(G158,3),2)</f>
      </c>
      <c r="O158">
        <f>(I158*21)/100</f>
      </c>
      <c t="s">
        <v>13</v>
      </c>
    </row>
    <row r="159" spans="1:5" ht="25.5">
      <c r="A159" s="28" t="s">
        <v>40</v>
      </c>
      <c r="E159" s="29" t="s">
        <v>269</v>
      </c>
    </row>
    <row r="160" spans="1:5" ht="89.25">
      <c r="A160" s="30" t="s">
        <v>42</v>
      </c>
      <c r="E160" s="31" t="s">
        <v>270</v>
      </c>
    </row>
    <row r="161" spans="1:5" ht="51">
      <c r="A161" t="s">
        <v>44</v>
      </c>
      <c r="E161" s="29" t="s">
        <v>271</v>
      </c>
    </row>
    <row r="162" spans="1:16" ht="12.75">
      <c r="A162" s="19" t="s">
        <v>35</v>
      </c>
      <c s="23" t="s">
        <v>272</v>
      </c>
      <c s="23" t="s">
        <v>273</v>
      </c>
      <c s="19" t="s">
        <v>37</v>
      </c>
      <c s="24" t="s">
        <v>274</v>
      </c>
      <c s="25" t="s">
        <v>69</v>
      </c>
      <c s="26">
        <v>8</v>
      </c>
      <c s="27">
        <v>0</v>
      </c>
      <c s="27">
        <f>ROUND(ROUND(H162,2)*ROUND(G162,3),2)</f>
      </c>
      <c r="O162">
        <f>(I162*21)/100</f>
      </c>
      <c t="s">
        <v>13</v>
      </c>
    </row>
    <row r="163" spans="1:5" ht="63.75">
      <c r="A163" s="28" t="s">
        <v>40</v>
      </c>
      <c r="E163" s="29" t="s">
        <v>275</v>
      </c>
    </row>
    <row r="164" spans="1:5" ht="12.75">
      <c r="A164" s="30" t="s">
        <v>42</v>
      </c>
      <c r="E164" s="31" t="s">
        <v>276</v>
      </c>
    </row>
    <row r="165" spans="1:5" ht="409.5">
      <c r="A165" t="s">
        <v>44</v>
      </c>
      <c r="E165" s="29" t="s">
        <v>277</v>
      </c>
    </row>
    <row r="166" spans="1:16" ht="12.75">
      <c r="A166" s="19" t="s">
        <v>35</v>
      </c>
      <c s="23" t="s">
        <v>278</v>
      </c>
      <c s="23" t="s">
        <v>279</v>
      </c>
      <c s="19" t="s">
        <v>37</v>
      </c>
      <c s="24" t="s">
        <v>280</v>
      </c>
      <c s="25" t="s">
        <v>69</v>
      </c>
      <c s="26">
        <v>4</v>
      </c>
      <c s="27">
        <v>0</v>
      </c>
      <c s="27">
        <f>ROUND(ROUND(H166,2)*ROUND(G166,3),2)</f>
      </c>
      <c r="O166">
        <f>(I166*21)/100</f>
      </c>
      <c t="s">
        <v>13</v>
      </c>
    </row>
    <row r="167" spans="1:5" ht="63.75">
      <c r="A167" s="28" t="s">
        <v>40</v>
      </c>
      <c r="E167" s="29" t="s">
        <v>275</v>
      </c>
    </row>
    <row r="168" spans="1:5" ht="12.75">
      <c r="A168" s="30" t="s">
        <v>42</v>
      </c>
      <c r="E168" s="31" t="s">
        <v>281</v>
      </c>
    </row>
    <row r="169" spans="1:5" ht="409.5">
      <c r="A169" t="s">
        <v>44</v>
      </c>
      <c r="E169" s="29" t="s">
        <v>277</v>
      </c>
    </row>
    <row r="170" spans="1:16" ht="12.75">
      <c r="A170" s="19" t="s">
        <v>35</v>
      </c>
      <c s="23" t="s">
        <v>282</v>
      </c>
      <c s="23" t="s">
        <v>283</v>
      </c>
      <c s="19" t="s">
        <v>37</v>
      </c>
      <c s="24" t="s">
        <v>284</v>
      </c>
      <c s="25" t="s">
        <v>69</v>
      </c>
      <c s="26">
        <v>4</v>
      </c>
      <c s="27">
        <v>0</v>
      </c>
      <c s="27">
        <f>ROUND(ROUND(H170,2)*ROUND(G170,3),2)</f>
      </c>
      <c r="O170">
        <f>(I170*21)/100</f>
      </c>
      <c t="s">
        <v>13</v>
      </c>
    </row>
    <row r="171" spans="1:5" ht="63.75">
      <c r="A171" s="28" t="s">
        <v>40</v>
      </c>
      <c r="E171" s="29" t="s">
        <v>275</v>
      </c>
    </row>
    <row r="172" spans="1:5" ht="12.75">
      <c r="A172" s="30" t="s">
        <v>42</v>
      </c>
      <c r="E172" s="31" t="s">
        <v>285</v>
      </c>
    </row>
    <row r="173" spans="1:5" ht="409.5">
      <c r="A173" t="s">
        <v>44</v>
      </c>
      <c r="E173" s="29" t="s">
        <v>277</v>
      </c>
    </row>
    <row r="174" spans="1:16" ht="12.75">
      <c r="A174" s="19" t="s">
        <v>35</v>
      </c>
      <c s="23" t="s">
        <v>286</v>
      </c>
      <c s="23" t="s">
        <v>287</v>
      </c>
      <c s="19" t="s">
        <v>37</v>
      </c>
      <c s="24" t="s">
        <v>288</v>
      </c>
      <c s="25" t="s">
        <v>104</v>
      </c>
      <c s="26">
        <v>34.5</v>
      </c>
      <c s="27">
        <v>0</v>
      </c>
      <c s="27">
        <f>ROUND(ROUND(H174,2)*ROUND(G174,3),2)</f>
      </c>
      <c r="O174">
        <f>(I174*21)/100</f>
      </c>
      <c t="s">
        <v>13</v>
      </c>
    </row>
    <row r="175" spans="1:5" ht="25.5">
      <c r="A175" s="28" t="s">
        <v>40</v>
      </c>
      <c r="E175" s="29" t="s">
        <v>289</v>
      </c>
    </row>
    <row r="176" spans="1:5" ht="12.75">
      <c r="A176" s="30" t="s">
        <v>42</v>
      </c>
      <c r="E176" s="31" t="s">
        <v>290</v>
      </c>
    </row>
    <row r="177" spans="1:5" ht="63.75">
      <c r="A177" t="s">
        <v>44</v>
      </c>
      <c r="E177" s="29" t="s">
        <v>291</v>
      </c>
    </row>
    <row r="178" spans="1:16" ht="12.75">
      <c r="A178" s="19" t="s">
        <v>35</v>
      </c>
      <c s="23" t="s">
        <v>292</v>
      </c>
      <c s="23" t="s">
        <v>293</v>
      </c>
      <c s="19" t="s">
        <v>37</v>
      </c>
      <c s="24" t="s">
        <v>294</v>
      </c>
      <c s="25" t="s">
        <v>104</v>
      </c>
      <c s="26">
        <v>18.5</v>
      </c>
      <c s="27">
        <v>0</v>
      </c>
      <c s="27">
        <f>ROUND(ROUND(H178,2)*ROUND(G178,3),2)</f>
      </c>
      <c r="O178">
        <f>(I178*21)/100</f>
      </c>
      <c t="s">
        <v>13</v>
      </c>
    </row>
    <row r="179" spans="1:5" ht="25.5">
      <c r="A179" s="28" t="s">
        <v>40</v>
      </c>
      <c r="E179" s="29" t="s">
        <v>289</v>
      </c>
    </row>
    <row r="180" spans="1:5" ht="12.75">
      <c r="A180" s="30" t="s">
        <v>42</v>
      </c>
      <c r="E180" s="31" t="s">
        <v>295</v>
      </c>
    </row>
    <row r="181" spans="1:5" ht="63.75">
      <c r="A181" t="s">
        <v>44</v>
      </c>
      <c r="E181" s="29" t="s">
        <v>291</v>
      </c>
    </row>
    <row r="182" spans="1:16" ht="12.75">
      <c r="A182" s="19" t="s">
        <v>35</v>
      </c>
      <c s="23" t="s">
        <v>296</v>
      </c>
      <c s="23" t="s">
        <v>297</v>
      </c>
      <c s="19" t="s">
        <v>37</v>
      </c>
      <c s="24" t="s">
        <v>298</v>
      </c>
      <c s="25" t="s">
        <v>104</v>
      </c>
      <c s="26">
        <v>17.5</v>
      </c>
      <c s="27">
        <v>0</v>
      </c>
      <c s="27">
        <f>ROUND(ROUND(H182,2)*ROUND(G182,3),2)</f>
      </c>
      <c r="O182">
        <f>(I182*21)/100</f>
      </c>
      <c t="s">
        <v>13</v>
      </c>
    </row>
    <row r="183" spans="1:5" ht="25.5">
      <c r="A183" s="28" t="s">
        <v>40</v>
      </c>
      <c r="E183" s="29" t="s">
        <v>289</v>
      </c>
    </row>
    <row r="184" spans="1:5" ht="12.75">
      <c r="A184" s="30" t="s">
        <v>42</v>
      </c>
      <c r="E184" s="31" t="s">
        <v>299</v>
      </c>
    </row>
    <row r="185" spans="1:5" ht="63.75">
      <c r="A185" t="s">
        <v>44</v>
      </c>
      <c r="E185" s="29" t="s">
        <v>291</v>
      </c>
    </row>
    <row r="186" spans="1:16" ht="12.75">
      <c r="A186" s="19" t="s">
        <v>35</v>
      </c>
      <c s="23" t="s">
        <v>300</v>
      </c>
      <c s="23" t="s">
        <v>301</v>
      </c>
      <c s="19" t="s">
        <v>37</v>
      </c>
      <c s="24" t="s">
        <v>302</v>
      </c>
      <c s="25" t="s">
        <v>104</v>
      </c>
      <c s="26">
        <v>1839</v>
      </c>
      <c s="27">
        <v>0</v>
      </c>
      <c s="27">
        <f>ROUND(ROUND(H186,2)*ROUND(G186,3),2)</f>
      </c>
      <c r="O186">
        <f>(I186*21)/100</f>
      </c>
      <c t="s">
        <v>13</v>
      </c>
    </row>
    <row r="187" spans="1:5" ht="12.75">
      <c r="A187" s="28" t="s">
        <v>40</v>
      </c>
      <c r="E187" s="29" t="s">
        <v>180</v>
      </c>
    </row>
    <row r="188" spans="1:5" ht="38.25">
      <c r="A188" s="30" t="s">
        <v>42</v>
      </c>
      <c r="E188" s="31" t="s">
        <v>116</v>
      </c>
    </row>
    <row r="189" spans="1:5" ht="38.25">
      <c r="A189" t="s">
        <v>44</v>
      </c>
      <c r="E189" s="29" t="s">
        <v>303</v>
      </c>
    </row>
    <row r="190" spans="1:16" ht="12.75">
      <c r="A190" s="19" t="s">
        <v>35</v>
      </c>
      <c s="23" t="s">
        <v>304</v>
      </c>
      <c s="23" t="s">
        <v>305</v>
      </c>
      <c s="19" t="s">
        <v>37</v>
      </c>
      <c s="24" t="s">
        <v>306</v>
      </c>
      <c s="25" t="s">
        <v>96</v>
      </c>
      <c s="26">
        <v>19.584</v>
      </c>
      <c s="27">
        <v>0</v>
      </c>
      <c s="27">
        <f>ROUND(ROUND(H190,2)*ROUND(G190,3),2)</f>
      </c>
      <c r="O190">
        <f>(I190*21)/100</f>
      </c>
      <c t="s">
        <v>13</v>
      </c>
    </row>
    <row r="191" spans="1:5" ht="25.5">
      <c r="A191" s="28" t="s">
        <v>40</v>
      </c>
      <c r="E191" s="29" t="s">
        <v>307</v>
      </c>
    </row>
    <row r="192" spans="1:5" ht="51">
      <c r="A192" s="30" t="s">
        <v>42</v>
      </c>
      <c r="E192" s="31" t="s">
        <v>308</v>
      </c>
    </row>
    <row r="193" spans="1:5" ht="102">
      <c r="A193" t="s">
        <v>44</v>
      </c>
      <c r="E193" s="29" t="s">
        <v>309</v>
      </c>
    </row>
    <row r="194" spans="1:16" ht="12.75">
      <c r="A194" s="19" t="s">
        <v>35</v>
      </c>
      <c s="23" t="s">
        <v>310</v>
      </c>
      <c s="23" t="s">
        <v>311</v>
      </c>
      <c s="19" t="s">
        <v>37</v>
      </c>
      <c s="24" t="s">
        <v>312</v>
      </c>
      <c s="25" t="s">
        <v>104</v>
      </c>
      <c s="26">
        <v>34.5</v>
      </c>
      <c s="27">
        <v>0</v>
      </c>
      <c s="27">
        <f>ROUND(ROUND(H194,2)*ROUND(G194,3),2)</f>
      </c>
      <c r="O194">
        <f>(I194*21)/100</f>
      </c>
      <c t="s">
        <v>13</v>
      </c>
    </row>
    <row r="195" spans="1:5" ht="51">
      <c r="A195" s="28" t="s">
        <v>40</v>
      </c>
      <c r="E195" s="29" t="s">
        <v>313</v>
      </c>
    </row>
    <row r="196" spans="1:5" ht="12.75">
      <c r="A196" s="30" t="s">
        <v>42</v>
      </c>
      <c r="E196" s="31" t="s">
        <v>290</v>
      </c>
    </row>
    <row r="197" spans="1:5" ht="114.75">
      <c r="A197" t="s">
        <v>44</v>
      </c>
      <c r="E197" s="29" t="s">
        <v>314</v>
      </c>
    </row>
    <row r="198" spans="1:16" ht="12.75">
      <c r="A198" s="19" t="s">
        <v>35</v>
      </c>
      <c s="23" t="s">
        <v>315</v>
      </c>
      <c s="23" t="s">
        <v>316</v>
      </c>
      <c s="19" t="s">
        <v>37</v>
      </c>
      <c s="24" t="s">
        <v>317</v>
      </c>
      <c s="25" t="s">
        <v>104</v>
      </c>
      <c s="26">
        <v>18.5</v>
      </c>
      <c s="27">
        <v>0</v>
      </c>
      <c s="27">
        <f>ROUND(ROUND(H198,2)*ROUND(G198,3),2)</f>
      </c>
      <c r="O198">
        <f>(I198*21)/100</f>
      </c>
      <c t="s">
        <v>13</v>
      </c>
    </row>
    <row r="199" spans="1:5" ht="51">
      <c r="A199" s="28" t="s">
        <v>40</v>
      </c>
      <c r="E199" s="29" t="s">
        <v>313</v>
      </c>
    </row>
    <row r="200" spans="1:5" ht="12.75">
      <c r="A200" s="30" t="s">
        <v>42</v>
      </c>
      <c r="E200" s="31" t="s">
        <v>295</v>
      </c>
    </row>
    <row r="201" spans="1:5" ht="114.75">
      <c r="A201" t="s">
        <v>44</v>
      </c>
      <c r="E201" s="29" t="s">
        <v>314</v>
      </c>
    </row>
    <row r="202" spans="1:16" ht="12.75">
      <c r="A202" s="19" t="s">
        <v>35</v>
      </c>
      <c s="23" t="s">
        <v>318</v>
      </c>
      <c s="23" t="s">
        <v>319</v>
      </c>
      <c s="19" t="s">
        <v>37</v>
      </c>
      <c s="24" t="s">
        <v>320</v>
      </c>
      <c s="25" t="s">
        <v>104</v>
      </c>
      <c s="26">
        <v>17.5</v>
      </c>
      <c s="27">
        <v>0</v>
      </c>
      <c s="27">
        <f>ROUND(ROUND(H202,2)*ROUND(G202,3),2)</f>
      </c>
      <c r="O202">
        <f>(I202*21)/100</f>
      </c>
      <c t="s">
        <v>13</v>
      </c>
    </row>
    <row r="203" spans="1:5" ht="51">
      <c r="A203" s="28" t="s">
        <v>40</v>
      </c>
      <c r="E203" s="29" t="s">
        <v>313</v>
      </c>
    </row>
    <row r="204" spans="1:5" ht="12.75">
      <c r="A204" s="30" t="s">
        <v>42</v>
      </c>
      <c r="E204" s="31" t="s">
        <v>299</v>
      </c>
    </row>
    <row r="205" spans="1:5" ht="114.75">
      <c r="A205" t="s">
        <v>44</v>
      </c>
      <c r="E205" s="29" t="s">
        <v>314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8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0+O8+O21+O94+O103+O140+O149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321</v>
      </c>
      <c s="32">
        <f>0+I8+I21+I94+I103+I140+I149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321</v>
      </c>
      <c s="5"/>
      <c s="14" t="s">
        <v>322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0+I9+I13+I17</f>
      </c>
      <c>
        <f>0+O9+O13+O17</f>
      </c>
    </row>
    <row r="9" spans="1:16" ht="25.5">
      <c r="A9" s="19" t="s">
        <v>35</v>
      </c>
      <c s="23" t="s">
        <v>19</v>
      </c>
      <c s="23" t="s">
        <v>81</v>
      </c>
      <c s="19" t="s">
        <v>19</v>
      </c>
      <c s="24" t="s">
        <v>82</v>
      </c>
      <c s="25" t="s">
        <v>83</v>
      </c>
      <c s="26">
        <v>1441.318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12.75">
      <c r="A10" s="28" t="s">
        <v>40</v>
      </c>
      <c r="E10" s="29" t="s">
        <v>84</v>
      </c>
    </row>
    <row r="11" spans="1:5" ht="63.75">
      <c r="A11" s="30" t="s">
        <v>42</v>
      </c>
      <c r="E11" s="31" t="s">
        <v>323</v>
      </c>
    </row>
    <row r="12" spans="1:5" ht="140.25">
      <c r="A12" t="s">
        <v>44</v>
      </c>
      <c r="E12" s="29" t="s">
        <v>86</v>
      </c>
    </row>
    <row r="13" spans="1:16" ht="25.5">
      <c r="A13" s="19" t="s">
        <v>35</v>
      </c>
      <c s="23" t="s">
        <v>13</v>
      </c>
      <c s="23" t="s">
        <v>81</v>
      </c>
      <c s="19" t="s">
        <v>13</v>
      </c>
      <c s="24" t="s">
        <v>82</v>
      </c>
      <c s="25" t="s">
        <v>83</v>
      </c>
      <c s="26">
        <v>1094.29</v>
      </c>
      <c s="27">
        <v>0</v>
      </c>
      <c s="27">
        <f>ROUND(ROUND(H13,2)*ROUND(G13,3),2)</f>
      </c>
      <c r="O13">
        <f>(I13*21)/100</f>
      </c>
      <c t="s">
        <v>13</v>
      </c>
    </row>
    <row r="14" spans="1:5" ht="25.5">
      <c r="A14" s="28" t="s">
        <v>40</v>
      </c>
      <c r="E14" s="29" t="s">
        <v>87</v>
      </c>
    </row>
    <row r="15" spans="1:5" ht="38.25">
      <c r="A15" s="30" t="s">
        <v>42</v>
      </c>
      <c r="E15" s="31" t="s">
        <v>324</v>
      </c>
    </row>
    <row r="16" spans="1:5" ht="140.25">
      <c r="A16" t="s">
        <v>44</v>
      </c>
      <c r="E16" s="29" t="s">
        <v>86</v>
      </c>
    </row>
    <row r="17" spans="1:16" ht="25.5">
      <c r="A17" s="19" t="s">
        <v>35</v>
      </c>
      <c s="23" t="s">
        <v>12</v>
      </c>
      <c s="23" t="s">
        <v>89</v>
      </c>
      <c s="19" t="s">
        <v>37</v>
      </c>
      <c s="24" t="s">
        <v>90</v>
      </c>
      <c s="25" t="s">
        <v>83</v>
      </c>
      <c s="26">
        <v>53.448</v>
      </c>
      <c s="27">
        <v>0</v>
      </c>
      <c s="27">
        <f>ROUND(ROUND(H17,2)*ROUND(G17,3),2)</f>
      </c>
      <c r="O17">
        <f>(I17*21)/100</f>
      </c>
      <c t="s">
        <v>13</v>
      </c>
    </row>
    <row r="18" spans="1:5" ht="12.75">
      <c r="A18" s="28" t="s">
        <v>40</v>
      </c>
      <c r="E18" s="29" t="s">
        <v>91</v>
      </c>
    </row>
    <row r="19" spans="1:5" ht="12.75">
      <c r="A19" s="30" t="s">
        <v>42</v>
      </c>
      <c r="E19" s="31" t="s">
        <v>325</v>
      </c>
    </row>
    <row r="20" spans="1:5" ht="140.25">
      <c r="A20" t="s">
        <v>44</v>
      </c>
      <c r="E20" s="29" t="s">
        <v>86</v>
      </c>
    </row>
    <row r="21" spans="1:18" ht="12.75" customHeight="1">
      <c r="A21" s="5" t="s">
        <v>33</v>
      </c>
      <c s="5"/>
      <c s="35" t="s">
        <v>19</v>
      </c>
      <c s="5"/>
      <c s="21" t="s">
        <v>93</v>
      </c>
      <c s="5"/>
      <c s="5"/>
      <c s="5"/>
      <c s="36">
        <f>0+Q21</f>
      </c>
      <c r="O21">
        <f>0+R21</f>
      </c>
      <c r="Q21">
        <f>0+I22+I26+I30+I34+I38+I42+I46+I50+I54+I58+I62+I66+I70+I74+I78+I82+I86+I90</f>
      </c>
      <c>
        <f>0+O22+O26+O30+O34+O38+O42+O46+O50+O54+O58+O62+O66+O70+O74+O78+O82+O86+O90</f>
      </c>
    </row>
    <row r="22" spans="1:16" ht="25.5">
      <c r="A22" s="19" t="s">
        <v>35</v>
      </c>
      <c s="23" t="s">
        <v>23</v>
      </c>
      <c s="23" t="s">
        <v>94</v>
      </c>
      <c s="19" t="s">
        <v>19</v>
      </c>
      <c s="24" t="s">
        <v>95</v>
      </c>
      <c s="25" t="s">
        <v>96</v>
      </c>
      <c s="26">
        <v>24.404</v>
      </c>
      <c s="27">
        <v>0</v>
      </c>
      <c s="27">
        <f>ROUND(ROUND(H22,2)*ROUND(G22,3),2)</f>
      </c>
      <c r="O22">
        <f>(I22*21)/100</f>
      </c>
      <c t="s">
        <v>13</v>
      </c>
    </row>
    <row r="23" spans="1:5" ht="38.25">
      <c r="A23" s="28" t="s">
        <v>40</v>
      </c>
      <c r="E23" s="29" t="s">
        <v>97</v>
      </c>
    </row>
    <row r="24" spans="1:5" ht="38.25">
      <c r="A24" s="30" t="s">
        <v>42</v>
      </c>
      <c r="E24" s="31" t="s">
        <v>326</v>
      </c>
    </row>
    <row r="25" spans="1:5" ht="63.75">
      <c r="A25" t="s">
        <v>44</v>
      </c>
      <c r="E25" s="29" t="s">
        <v>99</v>
      </c>
    </row>
    <row r="26" spans="1:16" ht="25.5">
      <c r="A26" s="19" t="s">
        <v>35</v>
      </c>
      <c s="23" t="s">
        <v>25</v>
      </c>
      <c s="23" t="s">
        <v>94</v>
      </c>
      <c s="19" t="s">
        <v>13</v>
      </c>
      <c s="24" t="s">
        <v>95</v>
      </c>
      <c s="25" t="s">
        <v>96</v>
      </c>
      <c s="26">
        <v>576.08</v>
      </c>
      <c s="27">
        <v>0</v>
      </c>
      <c s="27">
        <f>ROUND(ROUND(H26,2)*ROUND(G26,3),2)</f>
      </c>
      <c r="O26">
        <f>(I26*21)/100</f>
      </c>
      <c t="s">
        <v>13</v>
      </c>
    </row>
    <row r="27" spans="1:5" ht="25.5">
      <c r="A27" s="28" t="s">
        <v>40</v>
      </c>
      <c r="E27" s="29" t="s">
        <v>327</v>
      </c>
    </row>
    <row r="28" spans="1:5" ht="140.25">
      <c r="A28" s="30" t="s">
        <v>42</v>
      </c>
      <c r="E28" s="31" t="s">
        <v>328</v>
      </c>
    </row>
    <row r="29" spans="1:5" ht="63.75">
      <c r="A29" t="s">
        <v>44</v>
      </c>
      <c r="E29" s="29" t="s">
        <v>99</v>
      </c>
    </row>
    <row r="30" spans="1:16" ht="12.75">
      <c r="A30" s="19" t="s">
        <v>35</v>
      </c>
      <c s="23" t="s">
        <v>27</v>
      </c>
      <c s="23" t="s">
        <v>102</v>
      </c>
      <c s="19" t="s">
        <v>37</v>
      </c>
      <c s="24" t="s">
        <v>103</v>
      </c>
      <c s="25" t="s">
        <v>104</v>
      </c>
      <c s="26">
        <v>4</v>
      </c>
      <c s="27">
        <v>0</v>
      </c>
      <c s="27">
        <f>ROUND(ROUND(H30,2)*ROUND(G30,3),2)</f>
      </c>
      <c r="O30">
        <f>(I30*21)/100</f>
      </c>
      <c t="s">
        <v>13</v>
      </c>
    </row>
    <row r="31" spans="1:5" ht="12.75">
      <c r="A31" s="28" t="s">
        <v>40</v>
      </c>
      <c r="E31" s="29" t="s">
        <v>105</v>
      </c>
    </row>
    <row r="32" spans="1:5" ht="38.25">
      <c r="A32" s="30" t="s">
        <v>42</v>
      </c>
      <c r="E32" s="31" t="s">
        <v>329</v>
      </c>
    </row>
    <row r="33" spans="1:5" ht="63.75">
      <c r="A33" t="s">
        <v>44</v>
      </c>
      <c r="E33" s="29" t="s">
        <v>99</v>
      </c>
    </row>
    <row r="34" spans="1:16" ht="12.75">
      <c r="A34" s="19" t="s">
        <v>35</v>
      </c>
      <c s="23" t="s">
        <v>66</v>
      </c>
      <c s="23" t="s">
        <v>107</v>
      </c>
      <c s="19" t="s">
        <v>19</v>
      </c>
      <c s="24" t="s">
        <v>108</v>
      </c>
      <c s="25" t="s">
        <v>96</v>
      </c>
      <c s="26">
        <v>173.207</v>
      </c>
      <c s="27">
        <v>0</v>
      </c>
      <c s="27">
        <f>ROUND(ROUND(H34,2)*ROUND(G34,3),2)</f>
      </c>
      <c r="O34">
        <f>(I34*21)/100</f>
      </c>
      <c t="s">
        <v>13</v>
      </c>
    </row>
    <row r="35" spans="1:5" ht="63.75">
      <c r="A35" s="28" t="s">
        <v>40</v>
      </c>
      <c r="E35" s="29" t="s">
        <v>330</v>
      </c>
    </row>
    <row r="36" spans="1:5" ht="102">
      <c r="A36" s="30" t="s">
        <v>42</v>
      </c>
      <c r="E36" s="31" t="s">
        <v>331</v>
      </c>
    </row>
    <row r="37" spans="1:5" ht="63.75">
      <c r="A37" t="s">
        <v>44</v>
      </c>
      <c r="E37" s="29" t="s">
        <v>99</v>
      </c>
    </row>
    <row r="38" spans="1:16" ht="12.75">
      <c r="A38" s="19" t="s">
        <v>35</v>
      </c>
      <c s="23" t="s">
        <v>73</v>
      </c>
      <c s="23" t="s">
        <v>107</v>
      </c>
      <c s="19" t="s">
        <v>13</v>
      </c>
      <c s="24" t="s">
        <v>108</v>
      </c>
      <c s="25" t="s">
        <v>96</v>
      </c>
      <c s="26">
        <v>341.417</v>
      </c>
      <c s="27">
        <v>0</v>
      </c>
      <c s="27">
        <f>ROUND(ROUND(H38,2)*ROUND(G38,3),2)</f>
      </c>
      <c r="O38">
        <f>(I38*21)/100</f>
      </c>
      <c t="s">
        <v>13</v>
      </c>
    </row>
    <row r="39" spans="1:5" ht="51">
      <c r="A39" s="28" t="s">
        <v>40</v>
      </c>
      <c r="E39" s="29" t="s">
        <v>332</v>
      </c>
    </row>
    <row r="40" spans="1:5" ht="127.5">
      <c r="A40" s="30" t="s">
        <v>42</v>
      </c>
      <c r="E40" s="31" t="s">
        <v>333</v>
      </c>
    </row>
    <row r="41" spans="1:5" ht="63.75">
      <c r="A41" t="s">
        <v>44</v>
      </c>
      <c r="E41" s="29" t="s">
        <v>99</v>
      </c>
    </row>
    <row r="42" spans="1:16" ht="12.75">
      <c r="A42" s="19" t="s">
        <v>35</v>
      </c>
      <c s="23" t="s">
        <v>30</v>
      </c>
      <c s="23" t="s">
        <v>113</v>
      </c>
      <c s="19" t="s">
        <v>37</v>
      </c>
      <c s="24" t="s">
        <v>114</v>
      </c>
      <c s="25" t="s">
        <v>104</v>
      </c>
      <c s="26">
        <v>1209.05</v>
      </c>
      <c s="27">
        <v>0</v>
      </c>
      <c s="27">
        <f>ROUND(ROUND(H42,2)*ROUND(G42,3),2)</f>
      </c>
      <c r="O42">
        <f>(I42*21)/100</f>
      </c>
      <c t="s">
        <v>13</v>
      </c>
    </row>
    <row r="43" spans="1:5" ht="38.25">
      <c r="A43" s="28" t="s">
        <v>40</v>
      </c>
      <c r="E43" s="29" t="s">
        <v>115</v>
      </c>
    </row>
    <row r="44" spans="1:5" ht="38.25">
      <c r="A44" s="30" t="s">
        <v>42</v>
      </c>
      <c r="E44" s="31" t="s">
        <v>334</v>
      </c>
    </row>
    <row r="45" spans="1:5" ht="25.5">
      <c r="A45" t="s">
        <v>44</v>
      </c>
      <c r="E45" s="29" t="s">
        <v>117</v>
      </c>
    </row>
    <row r="46" spans="1:16" ht="12.75">
      <c r="A46" s="19" t="s">
        <v>35</v>
      </c>
      <c s="23" t="s">
        <v>32</v>
      </c>
      <c s="23" t="s">
        <v>118</v>
      </c>
      <c s="19" t="s">
        <v>13</v>
      </c>
      <c s="24" t="s">
        <v>119</v>
      </c>
      <c s="25" t="s">
        <v>96</v>
      </c>
      <c s="26">
        <v>67.62</v>
      </c>
      <c s="27">
        <v>0</v>
      </c>
      <c s="27">
        <f>ROUND(ROUND(H46,2)*ROUND(G46,3),2)</f>
      </c>
      <c r="O46">
        <f>(I46*21)/100</f>
      </c>
      <c t="s">
        <v>13</v>
      </c>
    </row>
    <row r="47" spans="1:5" ht="25.5">
      <c r="A47" s="28" t="s">
        <v>40</v>
      </c>
      <c r="E47" s="29" t="s">
        <v>120</v>
      </c>
    </row>
    <row r="48" spans="1:5" ht="51">
      <c r="A48" s="30" t="s">
        <v>42</v>
      </c>
      <c r="E48" s="31" t="s">
        <v>335</v>
      </c>
    </row>
    <row r="49" spans="1:5" ht="369.75">
      <c r="A49" t="s">
        <v>44</v>
      </c>
      <c r="E49" s="29" t="s">
        <v>122</v>
      </c>
    </row>
    <row r="50" spans="1:16" ht="12.75">
      <c r="A50" s="19" t="s">
        <v>35</v>
      </c>
      <c s="23" t="s">
        <v>123</v>
      </c>
      <c s="23" t="s">
        <v>124</v>
      </c>
      <c s="19" t="s">
        <v>37</v>
      </c>
      <c s="24" t="s">
        <v>125</v>
      </c>
      <c s="25" t="s">
        <v>126</v>
      </c>
      <c s="26">
        <v>1152</v>
      </c>
      <c s="27">
        <v>0</v>
      </c>
      <c s="27">
        <f>ROUND(ROUND(H50,2)*ROUND(G50,3),2)</f>
      </c>
      <c r="O50">
        <f>(I50*21)/100</f>
      </c>
      <c t="s">
        <v>13</v>
      </c>
    </row>
    <row r="51" spans="1:5" ht="25.5">
      <c r="A51" s="28" t="s">
        <v>40</v>
      </c>
      <c r="E51" s="29" t="s">
        <v>127</v>
      </c>
    </row>
    <row r="52" spans="1:5" ht="63.75">
      <c r="A52" s="30" t="s">
        <v>42</v>
      </c>
      <c r="E52" s="31" t="s">
        <v>336</v>
      </c>
    </row>
    <row r="53" spans="1:5" ht="63.75">
      <c r="A53" t="s">
        <v>44</v>
      </c>
      <c r="E53" s="29" t="s">
        <v>129</v>
      </c>
    </row>
    <row r="54" spans="1:16" ht="12.75">
      <c r="A54" s="19" t="s">
        <v>35</v>
      </c>
      <c s="23" t="s">
        <v>130</v>
      </c>
      <c s="23" t="s">
        <v>131</v>
      </c>
      <c s="19" t="s">
        <v>37</v>
      </c>
      <c s="24" t="s">
        <v>132</v>
      </c>
      <c s="25" t="s">
        <v>104</v>
      </c>
      <c s="26">
        <v>801</v>
      </c>
      <c s="27">
        <v>0</v>
      </c>
      <c s="27">
        <f>ROUND(ROUND(H54,2)*ROUND(G54,3),2)</f>
      </c>
      <c r="O54">
        <f>(I54*21)/100</f>
      </c>
      <c t="s">
        <v>13</v>
      </c>
    </row>
    <row r="55" spans="1:5" ht="25.5">
      <c r="A55" s="28" t="s">
        <v>40</v>
      </c>
      <c r="E55" s="29" t="s">
        <v>133</v>
      </c>
    </row>
    <row r="56" spans="1:5" ht="12.75">
      <c r="A56" s="30" t="s">
        <v>42</v>
      </c>
      <c r="E56" s="31" t="s">
        <v>337</v>
      </c>
    </row>
    <row r="57" spans="1:5" ht="63.75">
      <c r="A57" t="s">
        <v>44</v>
      </c>
      <c r="E57" s="29" t="s">
        <v>129</v>
      </c>
    </row>
    <row r="58" spans="1:16" ht="12.75">
      <c r="A58" s="19" t="s">
        <v>35</v>
      </c>
      <c s="23" t="s">
        <v>135</v>
      </c>
      <c s="23" t="s">
        <v>136</v>
      </c>
      <c s="19" t="s">
        <v>37</v>
      </c>
      <c s="24" t="s">
        <v>137</v>
      </c>
      <c s="25" t="s">
        <v>69</v>
      </c>
      <c s="26">
        <v>5</v>
      </c>
      <c s="27">
        <v>0</v>
      </c>
      <c s="27">
        <f>ROUND(ROUND(H58,2)*ROUND(G58,3),2)</f>
      </c>
      <c r="O58">
        <f>(I58*21)/100</f>
      </c>
      <c t="s">
        <v>13</v>
      </c>
    </row>
    <row r="59" spans="1:5" ht="12.75">
      <c r="A59" s="28" t="s">
        <v>40</v>
      </c>
      <c r="E59" s="29" t="s">
        <v>138</v>
      </c>
    </row>
    <row r="60" spans="1:5" ht="12.75">
      <c r="A60" s="30" t="s">
        <v>42</v>
      </c>
      <c r="E60" s="31" t="s">
        <v>338</v>
      </c>
    </row>
    <row r="61" spans="1:5" ht="63.75">
      <c r="A61" t="s">
        <v>44</v>
      </c>
      <c r="E61" s="29" t="s">
        <v>129</v>
      </c>
    </row>
    <row r="62" spans="1:16" ht="12.75">
      <c r="A62" s="19" t="s">
        <v>35</v>
      </c>
      <c s="23" t="s">
        <v>140</v>
      </c>
      <c s="23" t="s">
        <v>141</v>
      </c>
      <c s="19" t="s">
        <v>37</v>
      </c>
      <c s="24" t="s">
        <v>142</v>
      </c>
      <c s="25" t="s">
        <v>104</v>
      </c>
      <c s="26">
        <v>9</v>
      </c>
      <c s="27">
        <v>0</v>
      </c>
      <c s="27">
        <f>ROUND(ROUND(H62,2)*ROUND(G62,3),2)</f>
      </c>
      <c r="O62">
        <f>(I62*21)/100</f>
      </c>
      <c t="s">
        <v>13</v>
      </c>
    </row>
    <row r="63" spans="1:5" ht="25.5">
      <c r="A63" s="28" t="s">
        <v>40</v>
      </c>
      <c r="E63" s="29" t="s">
        <v>143</v>
      </c>
    </row>
    <row r="64" spans="1:5" ht="12.75">
      <c r="A64" s="30" t="s">
        <v>42</v>
      </c>
      <c r="E64" s="31" t="s">
        <v>339</v>
      </c>
    </row>
    <row r="65" spans="1:5" ht="63.75">
      <c r="A65" t="s">
        <v>44</v>
      </c>
      <c r="E65" s="29" t="s">
        <v>129</v>
      </c>
    </row>
    <row r="66" spans="1:16" ht="12.75">
      <c r="A66" s="19" t="s">
        <v>35</v>
      </c>
      <c s="23" t="s">
        <v>145</v>
      </c>
      <c s="23" t="s">
        <v>146</v>
      </c>
      <c s="19" t="s">
        <v>37</v>
      </c>
      <c s="24" t="s">
        <v>147</v>
      </c>
      <c s="25" t="s">
        <v>104</v>
      </c>
      <c s="26">
        <v>21</v>
      </c>
      <c s="27">
        <v>0</v>
      </c>
      <c s="27">
        <f>ROUND(ROUND(H66,2)*ROUND(G66,3),2)</f>
      </c>
      <c r="O66">
        <f>(I66*21)/100</f>
      </c>
      <c t="s">
        <v>13</v>
      </c>
    </row>
    <row r="67" spans="1:5" ht="25.5">
      <c r="A67" s="28" t="s">
        <v>40</v>
      </c>
      <c r="E67" s="29" t="s">
        <v>143</v>
      </c>
    </row>
    <row r="68" spans="1:5" ht="12.75">
      <c r="A68" s="30" t="s">
        <v>42</v>
      </c>
      <c r="E68" s="31" t="s">
        <v>340</v>
      </c>
    </row>
    <row r="69" spans="1:5" ht="63.75">
      <c r="A69" t="s">
        <v>44</v>
      </c>
      <c r="E69" s="29" t="s">
        <v>129</v>
      </c>
    </row>
    <row r="70" spans="1:16" ht="12.75">
      <c r="A70" s="19" t="s">
        <v>35</v>
      </c>
      <c s="23" t="s">
        <v>149</v>
      </c>
      <c s="23" t="s">
        <v>154</v>
      </c>
      <c s="19" t="s">
        <v>37</v>
      </c>
      <c s="24" t="s">
        <v>155</v>
      </c>
      <c s="25" t="s">
        <v>96</v>
      </c>
      <c s="26">
        <v>73.98</v>
      </c>
      <c s="27">
        <v>0</v>
      </c>
      <c s="27">
        <f>ROUND(ROUND(H70,2)*ROUND(G70,3),2)</f>
      </c>
      <c r="O70">
        <f>(I70*21)/100</f>
      </c>
      <c t="s">
        <v>13</v>
      </c>
    </row>
    <row r="71" spans="1:5" ht="25.5">
      <c r="A71" s="28" t="s">
        <v>40</v>
      </c>
      <c r="E71" s="29" t="s">
        <v>156</v>
      </c>
    </row>
    <row r="72" spans="1:5" ht="51">
      <c r="A72" s="30" t="s">
        <v>42</v>
      </c>
      <c r="E72" s="31" t="s">
        <v>341</v>
      </c>
    </row>
    <row r="73" spans="1:5" ht="318.75">
      <c r="A73" t="s">
        <v>44</v>
      </c>
      <c r="E73" s="29" t="s">
        <v>158</v>
      </c>
    </row>
    <row r="74" spans="1:16" ht="12.75">
      <c r="A74" s="19" t="s">
        <v>35</v>
      </c>
      <c s="23" t="s">
        <v>153</v>
      </c>
      <c s="23" t="s">
        <v>160</v>
      </c>
      <c s="19" t="s">
        <v>37</v>
      </c>
      <c s="24" t="s">
        <v>161</v>
      </c>
      <c s="25" t="s">
        <v>96</v>
      </c>
      <c s="26">
        <v>1491.534</v>
      </c>
      <c s="27">
        <v>0</v>
      </c>
      <c s="27">
        <f>ROUND(ROUND(H74,2)*ROUND(G74,3),2)</f>
      </c>
      <c r="O74">
        <f>(I74*21)/100</f>
      </c>
      <c t="s">
        <v>13</v>
      </c>
    </row>
    <row r="75" spans="1:5" ht="12.75">
      <c r="A75" s="28" t="s">
        <v>40</v>
      </c>
      <c r="E75" s="29" t="s">
        <v>162</v>
      </c>
    </row>
    <row r="76" spans="1:5" ht="38.25">
      <c r="A76" s="30" t="s">
        <v>42</v>
      </c>
      <c r="E76" s="31" t="s">
        <v>342</v>
      </c>
    </row>
    <row r="77" spans="1:5" ht="191.25">
      <c r="A77" t="s">
        <v>44</v>
      </c>
      <c r="E77" s="29" t="s">
        <v>164</v>
      </c>
    </row>
    <row r="78" spans="1:16" ht="12.75">
      <c r="A78" s="19" t="s">
        <v>35</v>
      </c>
      <c s="23" t="s">
        <v>159</v>
      </c>
      <c s="23" t="s">
        <v>166</v>
      </c>
      <c s="19" t="s">
        <v>37</v>
      </c>
      <c s="24" t="s">
        <v>167</v>
      </c>
      <c s="25" t="s">
        <v>96</v>
      </c>
      <c s="26">
        <v>184.32</v>
      </c>
      <c s="27">
        <v>0</v>
      </c>
      <c s="27">
        <f>ROUND(ROUND(H78,2)*ROUND(G78,3),2)</f>
      </c>
      <c r="O78">
        <f>(I78*21)/100</f>
      </c>
      <c t="s">
        <v>13</v>
      </c>
    </row>
    <row r="79" spans="1:5" ht="25.5">
      <c r="A79" s="28" t="s">
        <v>40</v>
      </c>
      <c r="E79" s="29" t="s">
        <v>168</v>
      </c>
    </row>
    <row r="80" spans="1:5" ht="38.25">
      <c r="A80" s="30" t="s">
        <v>42</v>
      </c>
      <c r="E80" s="31" t="s">
        <v>343</v>
      </c>
    </row>
    <row r="81" spans="1:5" ht="242.25">
      <c r="A81" t="s">
        <v>44</v>
      </c>
      <c r="E81" s="29" t="s">
        <v>170</v>
      </c>
    </row>
    <row r="82" spans="1:16" ht="12.75">
      <c r="A82" s="19" t="s">
        <v>35</v>
      </c>
      <c s="23" t="s">
        <v>165</v>
      </c>
      <c s="23" t="s">
        <v>172</v>
      </c>
      <c s="19" t="s">
        <v>37</v>
      </c>
      <c s="24" t="s">
        <v>173</v>
      </c>
      <c s="25" t="s">
        <v>96</v>
      </c>
      <c s="26">
        <v>22.2</v>
      </c>
      <c s="27">
        <v>0</v>
      </c>
      <c s="27">
        <f>ROUND(ROUND(H82,2)*ROUND(G82,3),2)</f>
      </c>
      <c r="O82">
        <f>(I82*21)/100</f>
      </c>
      <c t="s">
        <v>13</v>
      </c>
    </row>
    <row r="83" spans="1:5" ht="12.75">
      <c r="A83" s="28" t="s">
        <v>40</v>
      </c>
      <c r="E83" s="29" t="s">
        <v>174</v>
      </c>
    </row>
    <row r="84" spans="1:5" ht="51">
      <c r="A84" s="30" t="s">
        <v>42</v>
      </c>
      <c r="E84" s="31" t="s">
        <v>344</v>
      </c>
    </row>
    <row r="85" spans="1:5" ht="229.5">
      <c r="A85" t="s">
        <v>44</v>
      </c>
      <c r="E85" s="29" t="s">
        <v>176</v>
      </c>
    </row>
    <row r="86" spans="1:16" ht="12.75">
      <c r="A86" s="19" t="s">
        <v>35</v>
      </c>
      <c s="23" t="s">
        <v>171</v>
      </c>
      <c s="23" t="s">
        <v>178</v>
      </c>
      <c s="19" t="s">
        <v>37</v>
      </c>
      <c s="24" t="s">
        <v>179</v>
      </c>
      <c s="25" t="s">
        <v>96</v>
      </c>
      <c s="26">
        <v>12.78</v>
      </c>
      <c s="27">
        <v>0</v>
      </c>
      <c s="27">
        <f>ROUND(ROUND(H86,2)*ROUND(G86,3),2)</f>
      </c>
      <c r="O86">
        <f>(I86*21)/100</f>
      </c>
      <c t="s">
        <v>13</v>
      </c>
    </row>
    <row r="87" spans="1:5" ht="12.75">
      <c r="A87" s="28" t="s">
        <v>40</v>
      </c>
      <c r="E87" s="29" t="s">
        <v>180</v>
      </c>
    </row>
    <row r="88" spans="1:5" ht="51">
      <c r="A88" s="30" t="s">
        <v>42</v>
      </c>
      <c r="E88" s="31" t="s">
        <v>345</v>
      </c>
    </row>
    <row r="89" spans="1:5" ht="293.25">
      <c r="A89" t="s">
        <v>44</v>
      </c>
      <c r="E89" s="29" t="s">
        <v>182</v>
      </c>
    </row>
    <row r="90" spans="1:16" ht="12.75">
      <c r="A90" s="19" t="s">
        <v>35</v>
      </c>
      <c s="23" t="s">
        <v>177</v>
      </c>
      <c s="23" t="s">
        <v>184</v>
      </c>
      <c s="19" t="s">
        <v>37</v>
      </c>
      <c s="24" t="s">
        <v>185</v>
      </c>
      <c s="25" t="s">
        <v>126</v>
      </c>
      <c s="26">
        <v>1748.35</v>
      </c>
      <c s="27">
        <v>0</v>
      </c>
      <c s="27">
        <f>ROUND(ROUND(H90,2)*ROUND(G90,3),2)</f>
      </c>
      <c r="O90">
        <f>(I90*21)/100</f>
      </c>
      <c t="s">
        <v>13</v>
      </c>
    </row>
    <row r="91" spans="1:5" ht="12.75">
      <c r="A91" s="28" t="s">
        <v>40</v>
      </c>
      <c r="E91" s="29" t="s">
        <v>186</v>
      </c>
    </row>
    <row r="92" spans="1:5" ht="12.75">
      <c r="A92" s="30" t="s">
        <v>42</v>
      </c>
      <c r="E92" s="31" t="s">
        <v>346</v>
      </c>
    </row>
    <row r="93" spans="1:5" ht="25.5">
      <c r="A93" t="s">
        <v>44</v>
      </c>
      <c r="E93" s="29" t="s">
        <v>188</v>
      </c>
    </row>
    <row r="94" spans="1:18" ht="12.75" customHeight="1">
      <c r="A94" s="5" t="s">
        <v>33</v>
      </c>
      <c s="5"/>
      <c s="35" t="s">
        <v>23</v>
      </c>
      <c s="5"/>
      <c s="21" t="s">
        <v>189</v>
      </c>
      <c s="5"/>
      <c s="5"/>
      <c s="5"/>
      <c s="36">
        <f>0+Q94</f>
      </c>
      <c r="O94">
        <f>0+R94</f>
      </c>
      <c r="Q94">
        <f>0+I95+I99</f>
      </c>
      <c>
        <f>0+O95+O99</f>
      </c>
    </row>
    <row r="95" spans="1:16" ht="12.75">
      <c r="A95" s="19" t="s">
        <v>35</v>
      </c>
      <c s="23" t="s">
        <v>183</v>
      </c>
      <c s="23" t="s">
        <v>191</v>
      </c>
      <c s="19" t="s">
        <v>37</v>
      </c>
      <c s="24" t="s">
        <v>192</v>
      </c>
      <c s="25" t="s">
        <v>96</v>
      </c>
      <c s="26">
        <v>524.505</v>
      </c>
      <c s="27">
        <v>0</v>
      </c>
      <c s="27">
        <f>ROUND(ROUND(H95,2)*ROUND(G95,3),2)</f>
      </c>
      <c r="O95">
        <f>(I95*21)/100</f>
      </c>
      <c t="s">
        <v>13</v>
      </c>
    </row>
    <row r="96" spans="1:5" ht="12.75">
      <c r="A96" s="28" t="s">
        <v>40</v>
      </c>
      <c r="E96" s="29" t="s">
        <v>193</v>
      </c>
    </row>
    <row r="97" spans="1:5" ht="140.25">
      <c r="A97" s="30" t="s">
        <v>42</v>
      </c>
      <c r="E97" s="31" t="s">
        <v>347</v>
      </c>
    </row>
    <row r="98" spans="1:5" ht="38.25">
      <c r="A98" t="s">
        <v>44</v>
      </c>
      <c r="E98" s="29" t="s">
        <v>195</v>
      </c>
    </row>
    <row r="99" spans="1:16" ht="12.75">
      <c r="A99" s="19" t="s">
        <v>35</v>
      </c>
      <c s="23" t="s">
        <v>190</v>
      </c>
      <c s="23" t="s">
        <v>197</v>
      </c>
      <c s="19" t="s">
        <v>37</v>
      </c>
      <c s="24" t="s">
        <v>198</v>
      </c>
      <c s="25" t="s">
        <v>96</v>
      </c>
      <c s="26">
        <v>6.39</v>
      </c>
      <c s="27">
        <v>0</v>
      </c>
      <c s="27">
        <f>ROUND(ROUND(H99,2)*ROUND(G99,3),2)</f>
      </c>
      <c r="O99">
        <f>(I99*21)/100</f>
      </c>
      <c t="s">
        <v>13</v>
      </c>
    </row>
    <row r="100" spans="1:5" ht="25.5">
      <c r="A100" s="28" t="s">
        <v>40</v>
      </c>
      <c r="E100" s="29" t="s">
        <v>199</v>
      </c>
    </row>
    <row r="101" spans="1:5" ht="51">
      <c r="A101" s="30" t="s">
        <v>42</v>
      </c>
      <c r="E101" s="31" t="s">
        <v>348</v>
      </c>
    </row>
    <row r="102" spans="1:5" ht="38.25">
      <c r="A102" t="s">
        <v>44</v>
      </c>
      <c r="E102" s="29" t="s">
        <v>195</v>
      </c>
    </row>
    <row r="103" spans="1:18" ht="12.75" customHeight="1">
      <c r="A103" s="5" t="s">
        <v>33</v>
      </c>
      <c s="5"/>
      <c s="35" t="s">
        <v>25</v>
      </c>
      <c s="5"/>
      <c s="21" t="s">
        <v>201</v>
      </c>
      <c s="5"/>
      <c s="5"/>
      <c s="5"/>
      <c s="36">
        <f>0+Q103</f>
      </c>
      <c r="O103">
        <f>0+R103</f>
      </c>
      <c r="Q103">
        <f>0+I104+I108+I112+I116+I120+I124+I128+I132+I136</f>
      </c>
      <c>
        <f>0+O104+O108+O112+O116+O120+O124+O128+O132+O136</f>
      </c>
    </row>
    <row r="104" spans="1:16" ht="12.75">
      <c r="A104" s="19" t="s">
        <v>35</v>
      </c>
      <c s="23" t="s">
        <v>196</v>
      </c>
      <c s="23" t="s">
        <v>203</v>
      </c>
      <c s="19" t="s">
        <v>37</v>
      </c>
      <c s="24" t="s">
        <v>204</v>
      </c>
      <c s="25" t="s">
        <v>96</v>
      </c>
      <c s="26">
        <v>18.54</v>
      </c>
      <c s="27">
        <v>0</v>
      </c>
      <c s="27">
        <f>ROUND(ROUND(H104,2)*ROUND(G104,3),2)</f>
      </c>
      <c r="O104">
        <f>(I104*21)/100</f>
      </c>
      <c t="s">
        <v>13</v>
      </c>
    </row>
    <row r="105" spans="1:5" ht="12.75">
      <c r="A105" s="28" t="s">
        <v>40</v>
      </c>
      <c r="E105" s="29" t="s">
        <v>180</v>
      </c>
    </row>
    <row r="106" spans="1:5" ht="63.75">
      <c r="A106" s="30" t="s">
        <v>42</v>
      </c>
      <c r="E106" s="31" t="s">
        <v>349</v>
      </c>
    </row>
    <row r="107" spans="1:5" ht="51">
      <c r="A107" t="s">
        <v>44</v>
      </c>
      <c r="E107" s="29" t="s">
        <v>206</v>
      </c>
    </row>
    <row r="108" spans="1:16" ht="12.75">
      <c r="A108" s="19" t="s">
        <v>35</v>
      </c>
      <c s="23" t="s">
        <v>202</v>
      </c>
      <c s="23" t="s">
        <v>208</v>
      </c>
      <c s="19" t="s">
        <v>37</v>
      </c>
      <c s="24" t="s">
        <v>209</v>
      </c>
      <c s="25" t="s">
        <v>126</v>
      </c>
      <c s="26">
        <v>1152</v>
      </c>
      <c s="27">
        <v>0</v>
      </c>
      <c s="27">
        <f>ROUND(ROUND(H108,2)*ROUND(G108,3),2)</f>
      </c>
      <c r="O108">
        <f>(I108*21)/100</f>
      </c>
      <c t="s">
        <v>13</v>
      </c>
    </row>
    <row r="109" spans="1:5" ht="25.5">
      <c r="A109" s="28" t="s">
        <v>40</v>
      </c>
      <c r="E109" s="29" t="s">
        <v>210</v>
      </c>
    </row>
    <row r="110" spans="1:5" ht="63.75">
      <c r="A110" s="30" t="s">
        <v>42</v>
      </c>
      <c r="E110" s="31" t="s">
        <v>336</v>
      </c>
    </row>
    <row r="111" spans="1:5" ht="102">
      <c r="A111" t="s">
        <v>44</v>
      </c>
      <c r="E111" s="29" t="s">
        <v>211</v>
      </c>
    </row>
    <row r="112" spans="1:16" ht="12.75">
      <c r="A112" s="19" t="s">
        <v>35</v>
      </c>
      <c s="23" t="s">
        <v>207</v>
      </c>
      <c s="23" t="s">
        <v>213</v>
      </c>
      <c s="19" t="s">
        <v>37</v>
      </c>
      <c s="24" t="s">
        <v>214</v>
      </c>
      <c s="25" t="s">
        <v>126</v>
      </c>
      <c s="26">
        <v>15248.575</v>
      </c>
      <c s="27">
        <v>0</v>
      </c>
      <c s="27">
        <f>ROUND(ROUND(H112,2)*ROUND(G112,3),2)</f>
      </c>
      <c r="O112">
        <f>(I112*21)/100</f>
      </c>
      <c t="s">
        <v>13</v>
      </c>
    </row>
    <row r="113" spans="1:5" ht="12.75">
      <c r="A113" s="28" t="s">
        <v>40</v>
      </c>
      <c r="E113" s="29" t="s">
        <v>180</v>
      </c>
    </row>
    <row r="114" spans="1:5" ht="76.5">
      <c r="A114" s="30" t="s">
        <v>42</v>
      </c>
      <c r="E114" s="31" t="s">
        <v>350</v>
      </c>
    </row>
    <row r="115" spans="1:5" ht="51">
      <c r="A115" t="s">
        <v>44</v>
      </c>
      <c r="E115" s="29" t="s">
        <v>216</v>
      </c>
    </row>
    <row r="116" spans="1:16" ht="12.75">
      <c r="A116" s="19" t="s">
        <v>35</v>
      </c>
      <c s="23" t="s">
        <v>212</v>
      </c>
      <c s="23" t="s">
        <v>218</v>
      </c>
      <c s="19" t="s">
        <v>37</v>
      </c>
      <c s="24" t="s">
        <v>219</v>
      </c>
      <c s="25" t="s">
        <v>126</v>
      </c>
      <c s="26">
        <v>2549.705</v>
      </c>
      <c s="27">
        <v>0</v>
      </c>
      <c s="27">
        <f>ROUND(ROUND(H116,2)*ROUND(G116,3),2)</f>
      </c>
      <c r="O116">
        <f>(I116*21)/100</f>
      </c>
      <c t="s">
        <v>13</v>
      </c>
    </row>
    <row r="117" spans="1:5" ht="25.5">
      <c r="A117" s="28" t="s">
        <v>40</v>
      </c>
      <c r="E117" s="29" t="s">
        <v>220</v>
      </c>
    </row>
    <row r="118" spans="1:5" ht="178.5">
      <c r="A118" s="30" t="s">
        <v>42</v>
      </c>
      <c r="E118" s="31" t="s">
        <v>351</v>
      </c>
    </row>
    <row r="119" spans="1:5" ht="51">
      <c r="A119" t="s">
        <v>44</v>
      </c>
      <c r="E119" s="29" t="s">
        <v>222</v>
      </c>
    </row>
    <row r="120" spans="1:16" ht="12.75">
      <c r="A120" s="19" t="s">
        <v>35</v>
      </c>
      <c s="23" t="s">
        <v>217</v>
      </c>
      <c s="23" t="s">
        <v>224</v>
      </c>
      <c s="19" t="s">
        <v>37</v>
      </c>
      <c s="24" t="s">
        <v>225</v>
      </c>
      <c s="25" t="s">
        <v>126</v>
      </c>
      <c s="26">
        <v>6505.03</v>
      </c>
      <c s="27">
        <v>0</v>
      </c>
      <c s="27">
        <f>ROUND(ROUND(H120,2)*ROUND(G120,3),2)</f>
      </c>
      <c r="O120">
        <f>(I120*21)/100</f>
      </c>
      <c t="s">
        <v>13</v>
      </c>
    </row>
    <row r="121" spans="1:5" ht="12.75">
      <c r="A121" s="28" t="s">
        <v>40</v>
      </c>
      <c r="E121" s="29" t="s">
        <v>226</v>
      </c>
    </row>
    <row r="122" spans="1:5" ht="102">
      <c r="A122" s="30" t="s">
        <v>42</v>
      </c>
      <c r="E122" s="31" t="s">
        <v>352</v>
      </c>
    </row>
    <row r="123" spans="1:5" ht="140.25">
      <c r="A123" t="s">
        <v>44</v>
      </c>
      <c r="E123" s="29" t="s">
        <v>228</v>
      </c>
    </row>
    <row r="124" spans="1:16" ht="12.75">
      <c r="A124" s="19" t="s">
        <v>35</v>
      </c>
      <c s="23" t="s">
        <v>223</v>
      </c>
      <c s="23" t="s">
        <v>230</v>
      </c>
      <c s="19" t="s">
        <v>37</v>
      </c>
      <c s="24" t="s">
        <v>231</v>
      </c>
      <c s="25" t="s">
        <v>96</v>
      </c>
      <c s="26">
        <v>99.329</v>
      </c>
      <c s="27">
        <v>0</v>
      </c>
      <c s="27">
        <f>ROUND(ROUND(H124,2)*ROUND(G124,3),2)</f>
      </c>
      <c r="O124">
        <f>(I124*21)/100</f>
      </c>
      <c t="s">
        <v>13</v>
      </c>
    </row>
    <row r="125" spans="1:5" ht="25.5">
      <c r="A125" s="28" t="s">
        <v>40</v>
      </c>
      <c r="E125" s="29" t="s">
        <v>232</v>
      </c>
    </row>
    <row r="126" spans="1:5" ht="102">
      <c r="A126" s="30" t="s">
        <v>42</v>
      </c>
      <c r="E126" s="31" t="s">
        <v>353</v>
      </c>
    </row>
    <row r="127" spans="1:5" ht="140.25">
      <c r="A127" t="s">
        <v>44</v>
      </c>
      <c r="E127" s="29" t="s">
        <v>228</v>
      </c>
    </row>
    <row r="128" spans="1:16" ht="12.75">
      <c r="A128" s="19" t="s">
        <v>35</v>
      </c>
      <c s="23" t="s">
        <v>229</v>
      </c>
      <c s="23" t="s">
        <v>235</v>
      </c>
      <c s="19" t="s">
        <v>37</v>
      </c>
      <c s="24" t="s">
        <v>236</v>
      </c>
      <c s="25" t="s">
        <v>126</v>
      </c>
      <c s="26">
        <v>6621.83</v>
      </c>
      <c s="27">
        <v>0</v>
      </c>
      <c s="27">
        <f>ROUND(ROUND(H128,2)*ROUND(G128,3),2)</f>
      </c>
      <c r="O128">
        <f>(I128*21)/100</f>
      </c>
      <c t="s">
        <v>13</v>
      </c>
    </row>
    <row r="129" spans="1:5" ht="12.75">
      <c r="A129" s="28" t="s">
        <v>40</v>
      </c>
      <c r="E129" s="29" t="s">
        <v>180</v>
      </c>
    </row>
    <row r="130" spans="1:5" ht="102">
      <c r="A130" s="30" t="s">
        <v>42</v>
      </c>
      <c r="E130" s="31" t="s">
        <v>354</v>
      </c>
    </row>
    <row r="131" spans="1:5" ht="140.25">
      <c r="A131" t="s">
        <v>44</v>
      </c>
      <c r="E131" s="29" t="s">
        <v>228</v>
      </c>
    </row>
    <row r="132" spans="1:16" ht="12.75">
      <c r="A132" s="19" t="s">
        <v>35</v>
      </c>
      <c s="23" t="s">
        <v>234</v>
      </c>
      <c s="23" t="s">
        <v>239</v>
      </c>
      <c s="19" t="s">
        <v>37</v>
      </c>
      <c s="24" t="s">
        <v>240</v>
      </c>
      <c s="25" t="s">
        <v>126</v>
      </c>
      <c s="26">
        <v>3316.81</v>
      </c>
      <c s="27">
        <v>0</v>
      </c>
      <c s="27">
        <f>ROUND(ROUND(H132,2)*ROUND(G132,3),2)</f>
      </c>
      <c r="O132">
        <f>(I132*21)/100</f>
      </c>
      <c t="s">
        <v>13</v>
      </c>
    </row>
    <row r="133" spans="1:5" ht="25.5">
      <c r="A133" s="28" t="s">
        <v>40</v>
      </c>
      <c r="E133" s="29" t="s">
        <v>241</v>
      </c>
    </row>
    <row r="134" spans="1:5" ht="178.5">
      <c r="A134" s="30" t="s">
        <v>42</v>
      </c>
      <c r="E134" s="31" t="s">
        <v>355</v>
      </c>
    </row>
    <row r="135" spans="1:5" ht="140.25">
      <c r="A135" t="s">
        <v>44</v>
      </c>
      <c r="E135" s="29" t="s">
        <v>228</v>
      </c>
    </row>
    <row r="136" spans="1:16" ht="12.75">
      <c r="A136" s="19" t="s">
        <v>35</v>
      </c>
      <c s="23" t="s">
        <v>238</v>
      </c>
      <c s="23" t="s">
        <v>244</v>
      </c>
      <c s="19" t="s">
        <v>37</v>
      </c>
      <c s="24" t="s">
        <v>245</v>
      </c>
      <c s="25" t="s">
        <v>126</v>
      </c>
      <c s="26">
        <v>57</v>
      </c>
      <c s="27">
        <v>0</v>
      </c>
      <c s="27">
        <f>ROUND(ROUND(H136,2)*ROUND(G136,3),2)</f>
      </c>
      <c r="O136">
        <f>(I136*21)/100</f>
      </c>
      <c t="s">
        <v>13</v>
      </c>
    </row>
    <row r="137" spans="1:5" ht="38.25">
      <c r="A137" s="28" t="s">
        <v>40</v>
      </c>
      <c r="E137" s="29" t="s">
        <v>246</v>
      </c>
    </row>
    <row r="138" spans="1:5" ht="76.5">
      <c r="A138" s="30" t="s">
        <v>42</v>
      </c>
      <c r="E138" s="31" t="s">
        <v>247</v>
      </c>
    </row>
    <row r="139" spans="1:5" ht="89.25">
      <c r="A139" t="s">
        <v>44</v>
      </c>
      <c r="E139" s="29" t="s">
        <v>248</v>
      </c>
    </row>
    <row r="140" spans="1:18" ht="12.75" customHeight="1">
      <c r="A140" s="5" t="s">
        <v>33</v>
      </c>
      <c s="5"/>
      <c s="35" t="s">
        <v>73</v>
      </c>
      <c s="5"/>
      <c s="21" t="s">
        <v>249</v>
      </c>
      <c s="5"/>
      <c s="5"/>
      <c s="5"/>
      <c s="36">
        <f>0+Q140</f>
      </c>
      <c r="O140">
        <f>0+R140</f>
      </c>
      <c r="Q140">
        <f>0+I141+I145</f>
      </c>
      <c>
        <f>0+O141+O145</f>
      </c>
    </row>
    <row r="141" spans="1:16" ht="12.75">
      <c r="A141" s="19" t="s">
        <v>35</v>
      </c>
      <c s="23" t="s">
        <v>243</v>
      </c>
      <c s="23" t="s">
        <v>251</v>
      </c>
      <c s="19" t="s">
        <v>37</v>
      </c>
      <c s="24" t="s">
        <v>252</v>
      </c>
      <c s="25" t="s">
        <v>69</v>
      </c>
      <c s="26">
        <v>5</v>
      </c>
      <c s="27">
        <v>0</v>
      </c>
      <c s="27">
        <f>ROUND(ROUND(H141,2)*ROUND(G141,3),2)</f>
      </c>
      <c r="O141">
        <f>(I141*21)/100</f>
      </c>
      <c t="s">
        <v>13</v>
      </c>
    </row>
    <row r="142" spans="1:5" ht="12.75">
      <c r="A142" s="28" t="s">
        <v>40</v>
      </c>
      <c r="E142" s="29" t="s">
        <v>180</v>
      </c>
    </row>
    <row r="143" spans="1:5" ht="12.75">
      <c r="A143" s="30" t="s">
        <v>42</v>
      </c>
      <c r="E143" s="31" t="s">
        <v>338</v>
      </c>
    </row>
    <row r="144" spans="1:5" ht="25.5">
      <c r="A144" t="s">
        <v>44</v>
      </c>
      <c r="E144" s="29" t="s">
        <v>253</v>
      </c>
    </row>
    <row r="145" spans="1:16" ht="12.75">
      <c r="A145" s="19" t="s">
        <v>35</v>
      </c>
      <c s="23" t="s">
        <v>250</v>
      </c>
      <c s="23" t="s">
        <v>255</v>
      </c>
      <c s="19" t="s">
        <v>37</v>
      </c>
      <c s="24" t="s">
        <v>256</v>
      </c>
      <c s="25" t="s">
        <v>69</v>
      </c>
      <c s="26">
        <v>5</v>
      </c>
      <c s="27">
        <v>0</v>
      </c>
      <c s="27">
        <f>ROUND(ROUND(H145,2)*ROUND(G145,3),2)</f>
      </c>
      <c r="O145">
        <f>(I145*21)/100</f>
      </c>
      <c t="s">
        <v>13</v>
      </c>
    </row>
    <row r="146" spans="1:5" ht="12.75">
      <c r="A146" s="28" t="s">
        <v>40</v>
      </c>
      <c r="E146" s="29" t="s">
        <v>257</v>
      </c>
    </row>
    <row r="147" spans="1:5" ht="12.75">
      <c r="A147" s="30" t="s">
        <v>42</v>
      </c>
      <c r="E147" s="31" t="s">
        <v>258</v>
      </c>
    </row>
    <row r="148" spans="1:5" ht="25.5">
      <c r="A148" t="s">
        <v>44</v>
      </c>
      <c r="E148" s="29" t="s">
        <v>253</v>
      </c>
    </row>
    <row r="149" spans="1:18" ht="12.75" customHeight="1">
      <c r="A149" s="5" t="s">
        <v>33</v>
      </c>
      <c s="5"/>
      <c s="35" t="s">
        <v>30</v>
      </c>
      <c s="5"/>
      <c s="21" t="s">
        <v>259</v>
      </c>
      <c s="5"/>
      <c s="5"/>
      <c s="5"/>
      <c s="36">
        <f>0+Q149</f>
      </c>
      <c r="O149">
        <f>0+R149</f>
      </c>
      <c r="Q149">
        <f>0+I150+I154+I158+I162+I166+I170+I174+I178+I182</f>
      </c>
      <c>
        <f>0+O150+O154+O158+O162+O166+O170+O174+O178+O182</f>
      </c>
    </row>
    <row r="150" spans="1:16" ht="12.75">
      <c r="A150" s="19" t="s">
        <v>35</v>
      </c>
      <c s="23" t="s">
        <v>254</v>
      </c>
      <c s="23" t="s">
        <v>267</v>
      </c>
      <c s="19" t="s">
        <v>37</v>
      </c>
      <c s="24" t="s">
        <v>268</v>
      </c>
      <c s="25" t="s">
        <v>104</v>
      </c>
      <c s="26">
        <v>4</v>
      </c>
      <c s="27">
        <v>0</v>
      </c>
      <c s="27">
        <f>ROUND(ROUND(H150,2)*ROUND(G150,3),2)</f>
      </c>
      <c r="O150">
        <f>(I150*21)/100</f>
      </c>
      <c t="s">
        <v>13</v>
      </c>
    </row>
    <row r="151" spans="1:5" ht="25.5">
      <c r="A151" s="28" t="s">
        <v>40</v>
      </c>
      <c r="E151" s="29" t="s">
        <v>269</v>
      </c>
    </row>
    <row r="152" spans="1:5" ht="38.25">
      <c r="A152" s="30" t="s">
        <v>42</v>
      </c>
      <c r="E152" s="31" t="s">
        <v>356</v>
      </c>
    </row>
    <row r="153" spans="1:5" ht="51">
      <c r="A153" t="s">
        <v>44</v>
      </c>
      <c r="E153" s="29" t="s">
        <v>271</v>
      </c>
    </row>
    <row r="154" spans="1:16" ht="12.75">
      <c r="A154" s="19" t="s">
        <v>35</v>
      </c>
      <c s="23" t="s">
        <v>260</v>
      </c>
      <c s="23" t="s">
        <v>273</v>
      </c>
      <c s="19" t="s">
        <v>37</v>
      </c>
      <c s="24" t="s">
        <v>274</v>
      </c>
      <c s="25" t="s">
        <v>69</v>
      </c>
      <c s="26">
        <v>2</v>
      </c>
      <c s="27">
        <v>0</v>
      </c>
      <c s="27">
        <f>ROUND(ROUND(H154,2)*ROUND(G154,3),2)</f>
      </c>
      <c r="O154">
        <f>(I154*21)/100</f>
      </c>
      <c t="s">
        <v>13</v>
      </c>
    </row>
    <row r="155" spans="1:5" ht="63.75">
      <c r="A155" s="28" t="s">
        <v>40</v>
      </c>
      <c r="E155" s="29" t="s">
        <v>275</v>
      </c>
    </row>
    <row r="156" spans="1:5" ht="12.75">
      <c r="A156" s="30" t="s">
        <v>42</v>
      </c>
      <c r="E156" s="31" t="s">
        <v>357</v>
      </c>
    </row>
    <row r="157" spans="1:5" ht="409.5">
      <c r="A157" t="s">
        <v>44</v>
      </c>
      <c r="E157" s="29" t="s">
        <v>277</v>
      </c>
    </row>
    <row r="158" spans="1:16" ht="12.75">
      <c r="A158" s="19" t="s">
        <v>35</v>
      </c>
      <c s="23" t="s">
        <v>266</v>
      </c>
      <c s="23" t="s">
        <v>279</v>
      </c>
      <c s="19" t="s">
        <v>37</v>
      </c>
      <c s="24" t="s">
        <v>280</v>
      </c>
      <c s="25" t="s">
        <v>69</v>
      </c>
      <c s="26">
        <v>2</v>
      </c>
      <c s="27">
        <v>0</v>
      </c>
      <c s="27">
        <f>ROUND(ROUND(H158,2)*ROUND(G158,3),2)</f>
      </c>
      <c r="O158">
        <f>(I158*21)/100</f>
      </c>
      <c t="s">
        <v>13</v>
      </c>
    </row>
    <row r="159" spans="1:5" ht="63.75">
      <c r="A159" s="28" t="s">
        <v>40</v>
      </c>
      <c r="E159" s="29" t="s">
        <v>275</v>
      </c>
    </row>
    <row r="160" spans="1:5" ht="12.75">
      <c r="A160" s="30" t="s">
        <v>42</v>
      </c>
      <c r="E160" s="31" t="s">
        <v>358</v>
      </c>
    </row>
    <row r="161" spans="1:5" ht="409.5">
      <c r="A161" t="s">
        <v>44</v>
      </c>
      <c r="E161" s="29" t="s">
        <v>277</v>
      </c>
    </row>
    <row r="162" spans="1:16" ht="12.75">
      <c r="A162" s="19" t="s">
        <v>35</v>
      </c>
      <c s="23" t="s">
        <v>272</v>
      </c>
      <c s="23" t="s">
        <v>287</v>
      </c>
      <c s="19" t="s">
        <v>37</v>
      </c>
      <c s="24" t="s">
        <v>288</v>
      </c>
      <c s="25" t="s">
        <v>104</v>
      </c>
      <c s="26">
        <v>9</v>
      </c>
      <c s="27">
        <v>0</v>
      </c>
      <c s="27">
        <f>ROUND(ROUND(H162,2)*ROUND(G162,3),2)</f>
      </c>
      <c r="O162">
        <f>(I162*21)/100</f>
      </c>
      <c t="s">
        <v>13</v>
      </c>
    </row>
    <row r="163" spans="1:5" ht="25.5">
      <c r="A163" s="28" t="s">
        <v>40</v>
      </c>
      <c r="E163" s="29" t="s">
        <v>289</v>
      </c>
    </row>
    <row r="164" spans="1:5" ht="12.75">
      <c r="A164" s="30" t="s">
        <v>42</v>
      </c>
      <c r="E164" s="31" t="s">
        <v>359</v>
      </c>
    </row>
    <row r="165" spans="1:5" ht="63.75">
      <c r="A165" t="s">
        <v>44</v>
      </c>
      <c r="E165" s="29" t="s">
        <v>291</v>
      </c>
    </row>
    <row r="166" spans="1:16" ht="12.75">
      <c r="A166" s="19" t="s">
        <v>35</v>
      </c>
      <c s="23" t="s">
        <v>278</v>
      </c>
      <c s="23" t="s">
        <v>293</v>
      </c>
      <c s="19" t="s">
        <v>37</v>
      </c>
      <c s="24" t="s">
        <v>294</v>
      </c>
      <c s="25" t="s">
        <v>104</v>
      </c>
      <c s="26">
        <v>21</v>
      </c>
      <c s="27">
        <v>0</v>
      </c>
      <c s="27">
        <f>ROUND(ROUND(H166,2)*ROUND(G166,3),2)</f>
      </c>
      <c r="O166">
        <f>(I166*21)/100</f>
      </c>
      <c t="s">
        <v>13</v>
      </c>
    </row>
    <row r="167" spans="1:5" ht="25.5">
      <c r="A167" s="28" t="s">
        <v>40</v>
      </c>
      <c r="E167" s="29" t="s">
        <v>289</v>
      </c>
    </row>
    <row r="168" spans="1:5" ht="12.75">
      <c r="A168" s="30" t="s">
        <v>42</v>
      </c>
      <c r="E168" s="31" t="s">
        <v>360</v>
      </c>
    </row>
    <row r="169" spans="1:5" ht="63.75">
      <c r="A169" t="s">
        <v>44</v>
      </c>
      <c r="E169" s="29" t="s">
        <v>291</v>
      </c>
    </row>
    <row r="170" spans="1:16" ht="12.75">
      <c r="A170" s="19" t="s">
        <v>35</v>
      </c>
      <c s="23" t="s">
        <v>282</v>
      </c>
      <c s="23" t="s">
        <v>301</v>
      </c>
      <c s="19" t="s">
        <v>37</v>
      </c>
      <c s="24" t="s">
        <v>302</v>
      </c>
      <c s="25" t="s">
        <v>104</v>
      </c>
      <c s="26">
        <v>1209.05</v>
      </c>
      <c s="27">
        <v>0</v>
      </c>
      <c s="27">
        <f>ROUND(ROUND(H170,2)*ROUND(G170,3),2)</f>
      </c>
      <c r="O170">
        <f>(I170*21)/100</f>
      </c>
      <c t="s">
        <v>13</v>
      </c>
    </row>
    <row r="171" spans="1:5" ht="12.75">
      <c r="A171" s="28" t="s">
        <v>40</v>
      </c>
      <c r="E171" s="29" t="s">
        <v>180</v>
      </c>
    </row>
    <row r="172" spans="1:5" ht="38.25">
      <c r="A172" s="30" t="s">
        <v>42</v>
      </c>
      <c r="E172" s="31" t="s">
        <v>334</v>
      </c>
    </row>
    <row r="173" spans="1:5" ht="38.25">
      <c r="A173" t="s">
        <v>44</v>
      </c>
      <c r="E173" s="29" t="s">
        <v>303</v>
      </c>
    </row>
    <row r="174" spans="1:16" ht="12.75">
      <c r="A174" s="19" t="s">
        <v>35</v>
      </c>
      <c s="23" t="s">
        <v>286</v>
      </c>
      <c s="23" t="s">
        <v>305</v>
      </c>
      <c s="19" t="s">
        <v>37</v>
      </c>
      <c s="24" t="s">
        <v>306</v>
      </c>
      <c s="25" t="s">
        <v>96</v>
      </c>
      <c s="26">
        <v>4.608</v>
      </c>
      <c s="27">
        <v>0</v>
      </c>
      <c s="27">
        <f>ROUND(ROUND(H174,2)*ROUND(G174,3),2)</f>
      </c>
      <c r="O174">
        <f>(I174*21)/100</f>
      </c>
      <c t="s">
        <v>13</v>
      </c>
    </row>
    <row r="175" spans="1:5" ht="25.5">
      <c r="A175" s="28" t="s">
        <v>40</v>
      </c>
      <c r="E175" s="29" t="s">
        <v>307</v>
      </c>
    </row>
    <row r="176" spans="1:5" ht="38.25">
      <c r="A176" s="30" t="s">
        <v>42</v>
      </c>
      <c r="E176" s="31" t="s">
        <v>361</v>
      </c>
    </row>
    <row r="177" spans="1:5" ht="102">
      <c r="A177" t="s">
        <v>44</v>
      </c>
      <c r="E177" s="29" t="s">
        <v>309</v>
      </c>
    </row>
    <row r="178" spans="1:16" ht="12.75">
      <c r="A178" s="19" t="s">
        <v>35</v>
      </c>
      <c s="23" t="s">
        <v>292</v>
      </c>
      <c s="23" t="s">
        <v>311</v>
      </c>
      <c s="19" t="s">
        <v>37</v>
      </c>
      <c s="24" t="s">
        <v>312</v>
      </c>
      <c s="25" t="s">
        <v>104</v>
      </c>
      <c s="26">
        <v>9</v>
      </c>
      <c s="27">
        <v>0</v>
      </c>
      <c s="27">
        <f>ROUND(ROUND(H178,2)*ROUND(G178,3),2)</f>
      </c>
      <c r="O178">
        <f>(I178*21)/100</f>
      </c>
      <c t="s">
        <v>13</v>
      </c>
    </row>
    <row r="179" spans="1:5" ht="51">
      <c r="A179" s="28" t="s">
        <v>40</v>
      </c>
      <c r="E179" s="29" t="s">
        <v>313</v>
      </c>
    </row>
    <row r="180" spans="1:5" ht="12.75">
      <c r="A180" s="30" t="s">
        <v>42</v>
      </c>
      <c r="E180" s="31" t="s">
        <v>359</v>
      </c>
    </row>
    <row r="181" spans="1:5" ht="114.75">
      <c r="A181" t="s">
        <v>44</v>
      </c>
      <c r="E181" s="29" t="s">
        <v>314</v>
      </c>
    </row>
    <row r="182" spans="1:16" ht="12.75">
      <c r="A182" s="19" t="s">
        <v>35</v>
      </c>
      <c s="23" t="s">
        <v>296</v>
      </c>
      <c s="23" t="s">
        <v>316</v>
      </c>
      <c s="19" t="s">
        <v>37</v>
      </c>
      <c s="24" t="s">
        <v>317</v>
      </c>
      <c s="25" t="s">
        <v>104</v>
      </c>
      <c s="26">
        <v>21</v>
      </c>
      <c s="27">
        <v>0</v>
      </c>
      <c s="27">
        <f>ROUND(ROUND(H182,2)*ROUND(G182,3),2)</f>
      </c>
      <c r="O182">
        <f>(I182*21)/100</f>
      </c>
      <c t="s">
        <v>13</v>
      </c>
    </row>
    <row r="183" spans="1:5" ht="51">
      <c r="A183" s="28" t="s">
        <v>40</v>
      </c>
      <c r="E183" s="29" t="s">
        <v>313</v>
      </c>
    </row>
    <row r="184" spans="1:5" ht="12.75">
      <c r="A184" s="30" t="s">
        <v>42</v>
      </c>
      <c r="E184" s="31" t="s">
        <v>360</v>
      </c>
    </row>
    <row r="185" spans="1:5" ht="114.75">
      <c r="A185" t="s">
        <v>44</v>
      </c>
      <c r="E185" s="29" t="s">
        <v>314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8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0+O8+O21+O94+O103+O140+O149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362</v>
      </c>
      <c s="32">
        <f>0+I8+I21+I94+I103+I140+I149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362</v>
      </c>
      <c s="5"/>
      <c s="14" t="s">
        <v>363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0+I9+I13+I17</f>
      </c>
      <c>
        <f>0+O9+O13+O17</f>
      </c>
    </row>
    <row r="9" spans="1:16" ht="25.5">
      <c r="A9" s="19" t="s">
        <v>35</v>
      </c>
      <c s="23" t="s">
        <v>19</v>
      </c>
      <c s="23" t="s">
        <v>81</v>
      </c>
      <c s="19" t="s">
        <v>19</v>
      </c>
      <c s="24" t="s">
        <v>82</v>
      </c>
      <c s="25" t="s">
        <v>83</v>
      </c>
      <c s="26">
        <v>1515.23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12.75">
      <c r="A10" s="28" t="s">
        <v>40</v>
      </c>
      <c r="E10" s="29" t="s">
        <v>84</v>
      </c>
    </row>
    <row r="11" spans="1:5" ht="63.75">
      <c r="A11" s="30" t="s">
        <v>42</v>
      </c>
      <c r="E11" s="31" t="s">
        <v>364</v>
      </c>
    </row>
    <row r="12" spans="1:5" ht="140.25">
      <c r="A12" t="s">
        <v>44</v>
      </c>
      <c r="E12" s="29" t="s">
        <v>86</v>
      </c>
    </row>
    <row r="13" spans="1:16" ht="25.5">
      <c r="A13" s="19" t="s">
        <v>35</v>
      </c>
      <c s="23" t="s">
        <v>13</v>
      </c>
      <c s="23" t="s">
        <v>81</v>
      </c>
      <c s="19" t="s">
        <v>13</v>
      </c>
      <c s="24" t="s">
        <v>82</v>
      </c>
      <c s="25" t="s">
        <v>83</v>
      </c>
      <c s="26">
        <v>1324.174</v>
      </c>
      <c s="27">
        <v>0</v>
      </c>
      <c s="27">
        <f>ROUND(ROUND(H13,2)*ROUND(G13,3),2)</f>
      </c>
      <c r="O13">
        <f>(I13*21)/100</f>
      </c>
      <c t="s">
        <v>13</v>
      </c>
    </row>
    <row r="14" spans="1:5" ht="25.5">
      <c r="A14" s="28" t="s">
        <v>40</v>
      </c>
      <c r="E14" s="29" t="s">
        <v>87</v>
      </c>
    </row>
    <row r="15" spans="1:5" ht="38.25">
      <c r="A15" s="30" t="s">
        <v>42</v>
      </c>
      <c r="E15" s="31" t="s">
        <v>365</v>
      </c>
    </row>
    <row r="16" spans="1:5" ht="140.25">
      <c r="A16" t="s">
        <v>44</v>
      </c>
      <c r="E16" s="29" t="s">
        <v>86</v>
      </c>
    </row>
    <row r="17" spans="1:16" ht="25.5">
      <c r="A17" s="19" t="s">
        <v>35</v>
      </c>
      <c s="23" t="s">
        <v>12</v>
      </c>
      <c s="23" t="s">
        <v>89</v>
      </c>
      <c s="19" t="s">
        <v>37</v>
      </c>
      <c s="24" t="s">
        <v>90</v>
      </c>
      <c s="25" t="s">
        <v>83</v>
      </c>
      <c s="26">
        <v>72.312</v>
      </c>
      <c s="27">
        <v>0</v>
      </c>
      <c s="27">
        <f>ROUND(ROUND(H17,2)*ROUND(G17,3),2)</f>
      </c>
      <c r="O17">
        <f>(I17*21)/100</f>
      </c>
      <c t="s">
        <v>13</v>
      </c>
    </row>
    <row r="18" spans="1:5" ht="12.75">
      <c r="A18" s="28" t="s">
        <v>40</v>
      </c>
      <c r="E18" s="29" t="s">
        <v>91</v>
      </c>
    </row>
    <row r="19" spans="1:5" ht="12.75">
      <c r="A19" s="30" t="s">
        <v>42</v>
      </c>
      <c r="E19" s="31" t="s">
        <v>92</v>
      </c>
    </row>
    <row r="20" spans="1:5" ht="140.25">
      <c r="A20" t="s">
        <v>44</v>
      </c>
      <c r="E20" s="29" t="s">
        <v>86</v>
      </c>
    </row>
    <row r="21" spans="1:18" ht="12.75" customHeight="1">
      <c r="A21" s="5" t="s">
        <v>33</v>
      </c>
      <c s="5"/>
      <c s="35" t="s">
        <v>19</v>
      </c>
      <c s="5"/>
      <c s="21" t="s">
        <v>93</v>
      </c>
      <c s="5"/>
      <c s="5"/>
      <c s="5"/>
      <c s="36">
        <f>0+Q21</f>
      </c>
      <c r="O21">
        <f>0+R21</f>
      </c>
      <c r="Q21">
        <f>0+I22+I26+I30+I34+I38+I42+I46+I50+I54+I58+I62+I66+I70+I74+I78+I82+I86+I90</f>
      </c>
      <c>
        <f>0+O22+O26+O30+O34+O38+O42+O46+O50+O54+O58+O62+O66+O70+O74+O78+O82+O86+O90</f>
      </c>
    </row>
    <row r="22" spans="1:16" ht="25.5">
      <c r="A22" s="19" t="s">
        <v>35</v>
      </c>
      <c s="23" t="s">
        <v>23</v>
      </c>
      <c s="23" t="s">
        <v>94</v>
      </c>
      <c s="19" t="s">
        <v>19</v>
      </c>
      <c s="24" t="s">
        <v>95</v>
      </c>
      <c s="25" t="s">
        <v>96</v>
      </c>
      <c s="26">
        <v>121.632</v>
      </c>
      <c s="27">
        <v>0</v>
      </c>
      <c s="27">
        <f>ROUND(ROUND(H22,2)*ROUND(G22,3),2)</f>
      </c>
      <c r="O22">
        <f>(I22*21)/100</f>
      </c>
      <c t="s">
        <v>13</v>
      </c>
    </row>
    <row r="23" spans="1:5" ht="38.25">
      <c r="A23" s="28" t="s">
        <v>40</v>
      </c>
      <c r="E23" s="29" t="s">
        <v>97</v>
      </c>
    </row>
    <row r="24" spans="1:5" ht="63.75">
      <c r="A24" s="30" t="s">
        <v>42</v>
      </c>
      <c r="E24" s="31" t="s">
        <v>366</v>
      </c>
    </row>
    <row r="25" spans="1:5" ht="63.75">
      <c r="A25" t="s">
        <v>44</v>
      </c>
      <c r="E25" s="29" t="s">
        <v>99</v>
      </c>
    </row>
    <row r="26" spans="1:16" ht="25.5">
      <c r="A26" s="19" t="s">
        <v>35</v>
      </c>
      <c s="23" t="s">
        <v>25</v>
      </c>
      <c s="23" t="s">
        <v>94</v>
      </c>
      <c s="19" t="s">
        <v>13</v>
      </c>
      <c s="24" t="s">
        <v>95</v>
      </c>
      <c s="25" t="s">
        <v>96</v>
      </c>
      <c s="26">
        <v>999.26</v>
      </c>
      <c s="27">
        <v>0</v>
      </c>
      <c s="27">
        <f>ROUND(ROUND(H26,2)*ROUND(G26,3),2)</f>
      </c>
      <c r="O26">
        <f>(I26*21)/100</f>
      </c>
      <c t="s">
        <v>13</v>
      </c>
    </row>
    <row r="27" spans="1:5" ht="25.5">
      <c r="A27" s="28" t="s">
        <v>40</v>
      </c>
      <c r="E27" s="29" t="s">
        <v>367</v>
      </c>
    </row>
    <row r="28" spans="1:5" ht="204">
      <c r="A28" s="30" t="s">
        <v>42</v>
      </c>
      <c r="E28" s="31" t="s">
        <v>368</v>
      </c>
    </row>
    <row r="29" spans="1:5" ht="63.75">
      <c r="A29" t="s">
        <v>44</v>
      </c>
      <c r="E29" s="29" t="s">
        <v>99</v>
      </c>
    </row>
    <row r="30" spans="1:16" ht="12.75">
      <c r="A30" s="19" t="s">
        <v>35</v>
      </c>
      <c s="23" t="s">
        <v>27</v>
      </c>
      <c s="23" t="s">
        <v>102</v>
      </c>
      <c s="19" t="s">
        <v>37</v>
      </c>
      <c s="24" t="s">
        <v>103</v>
      </c>
      <c s="25" t="s">
        <v>104</v>
      </c>
      <c s="26">
        <v>115</v>
      </c>
      <c s="27">
        <v>0</v>
      </c>
      <c s="27">
        <f>ROUND(ROUND(H30,2)*ROUND(G30,3),2)</f>
      </c>
      <c r="O30">
        <f>(I30*21)/100</f>
      </c>
      <c t="s">
        <v>13</v>
      </c>
    </row>
    <row r="31" spans="1:5" ht="12.75">
      <c r="A31" s="28" t="s">
        <v>40</v>
      </c>
      <c r="E31" s="29" t="s">
        <v>105</v>
      </c>
    </row>
    <row r="32" spans="1:5" ht="51">
      <c r="A32" s="30" t="s">
        <v>42</v>
      </c>
      <c r="E32" s="31" t="s">
        <v>369</v>
      </c>
    </row>
    <row r="33" spans="1:5" ht="63.75">
      <c r="A33" t="s">
        <v>44</v>
      </c>
      <c r="E33" s="29" t="s">
        <v>99</v>
      </c>
    </row>
    <row r="34" spans="1:16" ht="12.75">
      <c r="A34" s="19" t="s">
        <v>35</v>
      </c>
      <c s="23" t="s">
        <v>66</v>
      </c>
      <c s="23" t="s">
        <v>107</v>
      </c>
      <c s="19" t="s">
        <v>19</v>
      </c>
      <c s="24" t="s">
        <v>108</v>
      </c>
      <c s="25" t="s">
        <v>96</v>
      </c>
      <c s="26">
        <v>270.462</v>
      </c>
      <c s="27">
        <v>0</v>
      </c>
      <c s="27">
        <f>ROUND(ROUND(H34,2)*ROUND(G34,3),2)</f>
      </c>
      <c r="O34">
        <f>(I34*21)/100</f>
      </c>
      <c t="s">
        <v>13</v>
      </c>
    </row>
    <row r="35" spans="1:5" ht="63.75">
      <c r="A35" s="28" t="s">
        <v>40</v>
      </c>
      <c r="E35" s="29" t="s">
        <v>370</v>
      </c>
    </row>
    <row r="36" spans="1:5" ht="165.75">
      <c r="A36" s="30" t="s">
        <v>42</v>
      </c>
      <c r="E36" s="31" t="s">
        <v>371</v>
      </c>
    </row>
    <row r="37" spans="1:5" ht="63.75">
      <c r="A37" t="s">
        <v>44</v>
      </c>
      <c r="E37" s="29" t="s">
        <v>99</v>
      </c>
    </row>
    <row r="38" spans="1:16" ht="12.75">
      <c r="A38" s="19" t="s">
        <v>35</v>
      </c>
      <c s="23" t="s">
        <v>73</v>
      </c>
      <c s="23" t="s">
        <v>107</v>
      </c>
      <c s="19" t="s">
        <v>13</v>
      </c>
      <c s="24" t="s">
        <v>108</v>
      </c>
      <c s="25" t="s">
        <v>96</v>
      </c>
      <c s="26">
        <v>249.88</v>
      </c>
      <c s="27">
        <v>0</v>
      </c>
      <c s="27">
        <f>ROUND(ROUND(H38,2)*ROUND(G38,3),2)</f>
      </c>
      <c r="O38">
        <f>(I38*21)/100</f>
      </c>
      <c t="s">
        <v>13</v>
      </c>
    </row>
    <row r="39" spans="1:5" ht="63.75">
      <c r="A39" s="28" t="s">
        <v>40</v>
      </c>
      <c r="E39" s="29" t="s">
        <v>111</v>
      </c>
    </row>
    <row r="40" spans="1:5" ht="178.5">
      <c r="A40" s="30" t="s">
        <v>42</v>
      </c>
      <c r="E40" s="31" t="s">
        <v>372</v>
      </c>
    </row>
    <row r="41" spans="1:5" ht="63.75">
      <c r="A41" t="s">
        <v>44</v>
      </c>
      <c r="E41" s="29" t="s">
        <v>99</v>
      </c>
    </row>
    <row r="42" spans="1:16" ht="12.75">
      <c r="A42" s="19" t="s">
        <v>35</v>
      </c>
      <c s="23" t="s">
        <v>30</v>
      </c>
      <c s="23" t="s">
        <v>113</v>
      </c>
      <c s="19" t="s">
        <v>37</v>
      </c>
      <c s="24" t="s">
        <v>114</v>
      </c>
      <c s="25" t="s">
        <v>104</v>
      </c>
      <c s="26">
        <v>2050.55</v>
      </c>
      <c s="27">
        <v>0</v>
      </c>
      <c s="27">
        <f>ROUND(ROUND(H42,2)*ROUND(G42,3),2)</f>
      </c>
      <c r="O42">
        <f>(I42*21)/100</f>
      </c>
      <c t="s">
        <v>13</v>
      </c>
    </row>
    <row r="43" spans="1:5" ht="38.25">
      <c r="A43" s="28" t="s">
        <v>40</v>
      </c>
      <c r="E43" s="29" t="s">
        <v>115</v>
      </c>
    </row>
    <row r="44" spans="1:5" ht="38.25">
      <c r="A44" s="30" t="s">
        <v>42</v>
      </c>
      <c r="E44" s="31" t="s">
        <v>373</v>
      </c>
    </row>
    <row r="45" spans="1:5" ht="25.5">
      <c r="A45" t="s">
        <v>44</v>
      </c>
      <c r="E45" s="29" t="s">
        <v>117</v>
      </c>
    </row>
    <row r="46" spans="1:16" ht="12.75">
      <c r="A46" s="19" t="s">
        <v>35</v>
      </c>
      <c s="23" t="s">
        <v>32</v>
      </c>
      <c s="23" t="s">
        <v>118</v>
      </c>
      <c s="19" t="s">
        <v>13</v>
      </c>
      <c s="24" t="s">
        <v>119</v>
      </c>
      <c s="25" t="s">
        <v>96</v>
      </c>
      <c s="26">
        <v>101.1</v>
      </c>
      <c s="27">
        <v>0</v>
      </c>
      <c s="27">
        <f>ROUND(ROUND(H46,2)*ROUND(G46,3),2)</f>
      </c>
      <c r="O46">
        <f>(I46*21)/100</f>
      </c>
      <c t="s">
        <v>13</v>
      </c>
    </row>
    <row r="47" spans="1:5" ht="25.5">
      <c r="A47" s="28" t="s">
        <v>40</v>
      </c>
      <c r="E47" s="29" t="s">
        <v>120</v>
      </c>
    </row>
    <row r="48" spans="1:5" ht="76.5">
      <c r="A48" s="30" t="s">
        <v>42</v>
      </c>
      <c r="E48" s="31" t="s">
        <v>374</v>
      </c>
    </row>
    <row r="49" spans="1:5" ht="369.75">
      <c r="A49" t="s">
        <v>44</v>
      </c>
      <c r="E49" s="29" t="s">
        <v>122</v>
      </c>
    </row>
    <row r="50" spans="1:16" ht="12.75">
      <c r="A50" s="19" t="s">
        <v>35</v>
      </c>
      <c s="23" t="s">
        <v>123</v>
      </c>
      <c s="23" t="s">
        <v>124</v>
      </c>
      <c s="19" t="s">
        <v>37</v>
      </c>
      <c s="24" t="s">
        <v>125</v>
      </c>
      <c s="25" t="s">
        <v>126</v>
      </c>
      <c s="26">
        <v>1718.5</v>
      </c>
      <c s="27">
        <v>0</v>
      </c>
      <c s="27">
        <f>ROUND(ROUND(H50,2)*ROUND(G50,3),2)</f>
      </c>
      <c r="O50">
        <f>(I50*21)/100</f>
      </c>
      <c t="s">
        <v>13</v>
      </c>
    </row>
    <row r="51" spans="1:5" ht="25.5">
      <c r="A51" s="28" t="s">
        <v>40</v>
      </c>
      <c r="E51" s="29" t="s">
        <v>127</v>
      </c>
    </row>
    <row r="52" spans="1:5" ht="38.25">
      <c r="A52" s="30" t="s">
        <v>42</v>
      </c>
      <c r="E52" s="31" t="s">
        <v>375</v>
      </c>
    </row>
    <row r="53" spans="1:5" ht="63.75">
      <c r="A53" t="s">
        <v>44</v>
      </c>
      <c r="E53" s="29" t="s">
        <v>129</v>
      </c>
    </row>
    <row r="54" spans="1:16" ht="12.75">
      <c r="A54" s="19" t="s">
        <v>35</v>
      </c>
      <c s="23" t="s">
        <v>130</v>
      </c>
      <c s="23" t="s">
        <v>131</v>
      </c>
      <c s="19" t="s">
        <v>37</v>
      </c>
      <c s="24" t="s">
        <v>132</v>
      </c>
      <c s="25" t="s">
        <v>104</v>
      </c>
      <c s="26">
        <v>362</v>
      </c>
      <c s="27">
        <v>0</v>
      </c>
      <c s="27">
        <f>ROUND(ROUND(H54,2)*ROUND(G54,3),2)</f>
      </c>
      <c r="O54">
        <f>(I54*21)/100</f>
      </c>
      <c t="s">
        <v>13</v>
      </c>
    </row>
    <row r="55" spans="1:5" ht="25.5">
      <c r="A55" s="28" t="s">
        <v>40</v>
      </c>
      <c r="E55" s="29" t="s">
        <v>133</v>
      </c>
    </row>
    <row r="56" spans="1:5" ht="12.75">
      <c r="A56" s="30" t="s">
        <v>42</v>
      </c>
      <c r="E56" s="31" t="s">
        <v>376</v>
      </c>
    </row>
    <row r="57" spans="1:5" ht="63.75">
      <c r="A57" t="s">
        <v>44</v>
      </c>
      <c r="E57" s="29" t="s">
        <v>129</v>
      </c>
    </row>
    <row r="58" spans="1:16" ht="12.75">
      <c r="A58" s="19" t="s">
        <v>35</v>
      </c>
      <c s="23" t="s">
        <v>135</v>
      </c>
      <c s="23" t="s">
        <v>136</v>
      </c>
      <c s="19" t="s">
        <v>37</v>
      </c>
      <c s="24" t="s">
        <v>137</v>
      </c>
      <c s="25" t="s">
        <v>69</v>
      </c>
      <c s="26">
        <v>9</v>
      </c>
      <c s="27">
        <v>0</v>
      </c>
      <c s="27">
        <f>ROUND(ROUND(H58,2)*ROUND(G58,3),2)</f>
      </c>
      <c r="O58">
        <f>(I58*21)/100</f>
      </c>
      <c t="s">
        <v>13</v>
      </c>
    </row>
    <row r="59" spans="1:5" ht="12.75">
      <c r="A59" s="28" t="s">
        <v>40</v>
      </c>
      <c r="E59" s="29" t="s">
        <v>138</v>
      </c>
    </row>
    <row r="60" spans="1:5" ht="38.25">
      <c r="A60" s="30" t="s">
        <v>42</v>
      </c>
      <c r="E60" s="31" t="s">
        <v>377</v>
      </c>
    </row>
    <row r="61" spans="1:5" ht="63.75">
      <c r="A61" t="s">
        <v>44</v>
      </c>
      <c r="E61" s="29" t="s">
        <v>129</v>
      </c>
    </row>
    <row r="62" spans="1:16" ht="12.75">
      <c r="A62" s="19" t="s">
        <v>35</v>
      </c>
      <c s="23" t="s">
        <v>140</v>
      </c>
      <c s="23" t="s">
        <v>141</v>
      </c>
      <c s="19" t="s">
        <v>37</v>
      </c>
      <c s="24" t="s">
        <v>142</v>
      </c>
      <c s="25" t="s">
        <v>104</v>
      </c>
      <c s="26">
        <v>75</v>
      </c>
      <c s="27">
        <v>0</v>
      </c>
      <c s="27">
        <f>ROUND(ROUND(H62,2)*ROUND(G62,3),2)</f>
      </c>
      <c r="O62">
        <f>(I62*21)/100</f>
      </c>
      <c t="s">
        <v>13</v>
      </c>
    </row>
    <row r="63" spans="1:5" ht="25.5">
      <c r="A63" s="28" t="s">
        <v>40</v>
      </c>
      <c r="E63" s="29" t="s">
        <v>143</v>
      </c>
    </row>
    <row r="64" spans="1:5" ht="38.25">
      <c r="A64" s="30" t="s">
        <v>42</v>
      </c>
      <c r="E64" s="31" t="s">
        <v>378</v>
      </c>
    </row>
    <row r="65" spans="1:5" ht="63.75">
      <c r="A65" t="s">
        <v>44</v>
      </c>
      <c r="E65" s="29" t="s">
        <v>129</v>
      </c>
    </row>
    <row r="66" spans="1:16" ht="12.75">
      <c r="A66" s="19" t="s">
        <v>35</v>
      </c>
      <c s="23" t="s">
        <v>145</v>
      </c>
      <c s="23" t="s">
        <v>146</v>
      </c>
      <c s="19" t="s">
        <v>37</v>
      </c>
      <c s="24" t="s">
        <v>147</v>
      </c>
      <c s="25" t="s">
        <v>104</v>
      </c>
      <c s="26">
        <v>46</v>
      </c>
      <c s="27">
        <v>0</v>
      </c>
      <c s="27">
        <f>ROUND(ROUND(H66,2)*ROUND(G66,3),2)</f>
      </c>
      <c r="O66">
        <f>(I66*21)/100</f>
      </c>
      <c t="s">
        <v>13</v>
      </c>
    </row>
    <row r="67" spans="1:5" ht="25.5">
      <c r="A67" s="28" t="s">
        <v>40</v>
      </c>
      <c r="E67" s="29" t="s">
        <v>143</v>
      </c>
    </row>
    <row r="68" spans="1:5" ht="38.25">
      <c r="A68" s="30" t="s">
        <v>42</v>
      </c>
      <c r="E68" s="31" t="s">
        <v>379</v>
      </c>
    </row>
    <row r="69" spans="1:5" ht="63.75">
      <c r="A69" t="s">
        <v>44</v>
      </c>
      <c r="E69" s="29" t="s">
        <v>129</v>
      </c>
    </row>
    <row r="70" spans="1:16" ht="12.75">
      <c r="A70" s="19" t="s">
        <v>35</v>
      </c>
      <c s="23" t="s">
        <v>149</v>
      </c>
      <c s="23" t="s">
        <v>154</v>
      </c>
      <c s="19" t="s">
        <v>37</v>
      </c>
      <c s="24" t="s">
        <v>155</v>
      </c>
      <c s="25" t="s">
        <v>96</v>
      </c>
      <c s="26">
        <v>244.98</v>
      </c>
      <c s="27">
        <v>0</v>
      </c>
      <c s="27">
        <f>ROUND(ROUND(H70,2)*ROUND(G70,3),2)</f>
      </c>
      <c r="O70">
        <f>(I70*21)/100</f>
      </c>
      <c t="s">
        <v>13</v>
      </c>
    </row>
    <row r="71" spans="1:5" ht="25.5">
      <c r="A71" s="28" t="s">
        <v>40</v>
      </c>
      <c r="E71" s="29" t="s">
        <v>156</v>
      </c>
    </row>
    <row r="72" spans="1:5" ht="51">
      <c r="A72" s="30" t="s">
        <v>42</v>
      </c>
      <c r="E72" s="31" t="s">
        <v>380</v>
      </c>
    </row>
    <row r="73" spans="1:5" ht="318.75">
      <c r="A73" t="s">
        <v>44</v>
      </c>
      <c r="E73" s="29" t="s">
        <v>158</v>
      </c>
    </row>
    <row r="74" spans="1:16" ht="12.75">
      <c r="A74" s="19" t="s">
        <v>35</v>
      </c>
      <c s="23" t="s">
        <v>153</v>
      </c>
      <c s="23" t="s">
        <v>160</v>
      </c>
      <c s="19" t="s">
        <v>37</v>
      </c>
      <c s="24" t="s">
        <v>161</v>
      </c>
      <c s="25" t="s">
        <v>96</v>
      </c>
      <c s="26">
        <v>1670.238</v>
      </c>
      <c s="27">
        <v>0</v>
      </c>
      <c s="27">
        <f>ROUND(ROUND(H74,2)*ROUND(G74,3),2)</f>
      </c>
      <c r="O74">
        <f>(I74*21)/100</f>
      </c>
      <c t="s">
        <v>13</v>
      </c>
    </row>
    <row r="75" spans="1:5" ht="12.75">
      <c r="A75" s="28" t="s">
        <v>40</v>
      </c>
      <c r="E75" s="29" t="s">
        <v>162</v>
      </c>
    </row>
    <row r="76" spans="1:5" ht="38.25">
      <c r="A76" s="30" t="s">
        <v>42</v>
      </c>
      <c r="E76" s="31" t="s">
        <v>381</v>
      </c>
    </row>
    <row r="77" spans="1:5" ht="191.25">
      <c r="A77" t="s">
        <v>44</v>
      </c>
      <c r="E77" s="29" t="s">
        <v>164</v>
      </c>
    </row>
    <row r="78" spans="1:16" ht="12.75">
      <c r="A78" s="19" t="s">
        <v>35</v>
      </c>
      <c s="23" t="s">
        <v>159</v>
      </c>
      <c s="23" t="s">
        <v>166</v>
      </c>
      <c s="19" t="s">
        <v>37</v>
      </c>
      <c s="24" t="s">
        <v>167</v>
      </c>
      <c s="25" t="s">
        <v>96</v>
      </c>
      <c s="26">
        <v>274.96</v>
      </c>
      <c s="27">
        <v>0</v>
      </c>
      <c s="27">
        <f>ROUND(ROUND(H78,2)*ROUND(G78,3),2)</f>
      </c>
      <c r="O78">
        <f>(I78*21)/100</f>
      </c>
      <c t="s">
        <v>13</v>
      </c>
    </row>
    <row r="79" spans="1:5" ht="25.5">
      <c r="A79" s="28" t="s">
        <v>40</v>
      </c>
      <c r="E79" s="29" t="s">
        <v>168</v>
      </c>
    </row>
    <row r="80" spans="1:5" ht="38.25">
      <c r="A80" s="30" t="s">
        <v>42</v>
      </c>
      <c r="E80" s="31" t="s">
        <v>382</v>
      </c>
    </row>
    <row r="81" spans="1:5" ht="242.25">
      <c r="A81" t="s">
        <v>44</v>
      </c>
      <c r="E81" s="29" t="s">
        <v>170</v>
      </c>
    </row>
    <row r="82" spans="1:16" ht="12.75">
      <c r="A82" s="19" t="s">
        <v>35</v>
      </c>
      <c s="23" t="s">
        <v>165</v>
      </c>
      <c s="23" t="s">
        <v>172</v>
      </c>
      <c s="19" t="s">
        <v>37</v>
      </c>
      <c s="24" t="s">
        <v>173</v>
      </c>
      <c s="25" t="s">
        <v>96</v>
      </c>
      <c s="26">
        <v>81.8</v>
      </c>
      <c s="27">
        <v>0</v>
      </c>
      <c s="27">
        <f>ROUND(ROUND(H82,2)*ROUND(G82,3),2)</f>
      </c>
      <c r="O82">
        <f>(I82*21)/100</f>
      </c>
      <c t="s">
        <v>13</v>
      </c>
    </row>
    <row r="83" spans="1:5" ht="12.75">
      <c r="A83" s="28" t="s">
        <v>40</v>
      </c>
      <c r="E83" s="29" t="s">
        <v>174</v>
      </c>
    </row>
    <row r="84" spans="1:5" ht="51">
      <c r="A84" s="30" t="s">
        <v>42</v>
      </c>
      <c r="E84" s="31" t="s">
        <v>383</v>
      </c>
    </row>
    <row r="85" spans="1:5" ht="229.5">
      <c r="A85" t="s">
        <v>44</v>
      </c>
      <c r="E85" s="29" t="s">
        <v>176</v>
      </c>
    </row>
    <row r="86" spans="1:16" ht="12.75">
      <c r="A86" s="19" t="s">
        <v>35</v>
      </c>
      <c s="23" t="s">
        <v>171</v>
      </c>
      <c s="23" t="s">
        <v>178</v>
      </c>
      <c s="19" t="s">
        <v>37</v>
      </c>
      <c s="24" t="s">
        <v>179</v>
      </c>
      <c s="25" t="s">
        <v>96</v>
      </c>
      <c s="26">
        <v>44.58</v>
      </c>
      <c s="27">
        <v>0</v>
      </c>
      <c s="27">
        <f>ROUND(ROUND(H86,2)*ROUND(G86,3),2)</f>
      </c>
      <c r="O86">
        <f>(I86*21)/100</f>
      </c>
      <c t="s">
        <v>13</v>
      </c>
    </row>
    <row r="87" spans="1:5" ht="12.75">
      <c r="A87" s="28" t="s">
        <v>40</v>
      </c>
      <c r="E87" s="29" t="s">
        <v>180</v>
      </c>
    </row>
    <row r="88" spans="1:5" ht="51">
      <c r="A88" s="30" t="s">
        <v>42</v>
      </c>
      <c r="E88" s="31" t="s">
        <v>384</v>
      </c>
    </row>
    <row r="89" spans="1:5" ht="293.25">
      <c r="A89" t="s">
        <v>44</v>
      </c>
      <c r="E89" s="29" t="s">
        <v>182</v>
      </c>
    </row>
    <row r="90" spans="1:16" ht="12.75">
      <c r="A90" s="19" t="s">
        <v>35</v>
      </c>
      <c s="23" t="s">
        <v>177</v>
      </c>
      <c s="23" t="s">
        <v>184</v>
      </c>
      <c s="19" t="s">
        <v>37</v>
      </c>
      <c s="24" t="s">
        <v>185</v>
      </c>
      <c s="25" t="s">
        <v>126</v>
      </c>
      <c s="26">
        <v>2960.5</v>
      </c>
      <c s="27">
        <v>0</v>
      </c>
      <c s="27">
        <f>ROUND(ROUND(H90,2)*ROUND(G90,3),2)</f>
      </c>
      <c r="O90">
        <f>(I90*21)/100</f>
      </c>
      <c t="s">
        <v>13</v>
      </c>
    </row>
    <row r="91" spans="1:5" ht="12.75">
      <c r="A91" s="28" t="s">
        <v>40</v>
      </c>
      <c r="E91" s="29" t="s">
        <v>186</v>
      </c>
    </row>
    <row r="92" spans="1:5" ht="12.75">
      <c r="A92" s="30" t="s">
        <v>42</v>
      </c>
      <c r="E92" s="31" t="s">
        <v>385</v>
      </c>
    </row>
    <row r="93" spans="1:5" ht="25.5">
      <c r="A93" t="s">
        <v>44</v>
      </c>
      <c r="E93" s="29" t="s">
        <v>188</v>
      </c>
    </row>
    <row r="94" spans="1:18" ht="12.75" customHeight="1">
      <c r="A94" s="5" t="s">
        <v>33</v>
      </c>
      <c s="5"/>
      <c s="35" t="s">
        <v>23</v>
      </c>
      <c s="5"/>
      <c s="21" t="s">
        <v>189</v>
      </c>
      <c s="5"/>
      <c s="5"/>
      <c s="5"/>
      <c s="36">
        <f>0+Q94</f>
      </c>
      <c r="O94">
        <f>0+R94</f>
      </c>
      <c r="Q94">
        <f>0+I95+I99</f>
      </c>
      <c>
        <f>0+O95+O99</f>
      </c>
    </row>
    <row r="95" spans="1:16" ht="12.75">
      <c r="A95" s="19" t="s">
        <v>35</v>
      </c>
      <c s="23" t="s">
        <v>183</v>
      </c>
      <c s="23" t="s">
        <v>191</v>
      </c>
      <c s="19" t="s">
        <v>37</v>
      </c>
      <c s="24" t="s">
        <v>192</v>
      </c>
      <c s="25" t="s">
        <v>96</v>
      </c>
      <c s="26">
        <v>888.15</v>
      </c>
      <c s="27">
        <v>0</v>
      </c>
      <c s="27">
        <f>ROUND(ROUND(H95,2)*ROUND(G95,3),2)</f>
      </c>
      <c r="O95">
        <f>(I95*21)/100</f>
      </c>
      <c t="s">
        <v>13</v>
      </c>
    </row>
    <row r="96" spans="1:5" ht="12.75">
      <c r="A96" s="28" t="s">
        <v>40</v>
      </c>
      <c r="E96" s="29" t="s">
        <v>193</v>
      </c>
    </row>
    <row r="97" spans="1:5" ht="204">
      <c r="A97" s="30" t="s">
        <v>42</v>
      </c>
      <c r="E97" s="31" t="s">
        <v>386</v>
      </c>
    </row>
    <row r="98" spans="1:5" ht="38.25">
      <c r="A98" t="s">
        <v>44</v>
      </c>
      <c r="E98" s="29" t="s">
        <v>195</v>
      </c>
    </row>
    <row r="99" spans="1:16" ht="12.75">
      <c r="A99" s="19" t="s">
        <v>35</v>
      </c>
      <c s="23" t="s">
        <v>190</v>
      </c>
      <c s="23" t="s">
        <v>197</v>
      </c>
      <c s="19" t="s">
        <v>37</v>
      </c>
      <c s="24" t="s">
        <v>198</v>
      </c>
      <c s="25" t="s">
        <v>96</v>
      </c>
      <c s="26">
        <v>22.29</v>
      </c>
      <c s="27">
        <v>0</v>
      </c>
      <c s="27">
        <f>ROUND(ROUND(H99,2)*ROUND(G99,3),2)</f>
      </c>
      <c r="O99">
        <f>(I99*21)/100</f>
      </c>
      <c t="s">
        <v>13</v>
      </c>
    </row>
    <row r="100" spans="1:5" ht="25.5">
      <c r="A100" s="28" t="s">
        <v>40</v>
      </c>
      <c r="E100" s="29" t="s">
        <v>199</v>
      </c>
    </row>
    <row r="101" spans="1:5" ht="51">
      <c r="A101" s="30" t="s">
        <v>42</v>
      </c>
      <c r="E101" s="31" t="s">
        <v>387</v>
      </c>
    </row>
    <row r="102" spans="1:5" ht="38.25">
      <c r="A102" t="s">
        <v>44</v>
      </c>
      <c r="E102" s="29" t="s">
        <v>195</v>
      </c>
    </row>
    <row r="103" spans="1:18" ht="12.75" customHeight="1">
      <c r="A103" s="5" t="s">
        <v>33</v>
      </c>
      <c s="5"/>
      <c s="35" t="s">
        <v>25</v>
      </c>
      <c s="5"/>
      <c s="21" t="s">
        <v>201</v>
      </c>
      <c s="5"/>
      <c s="5"/>
      <c s="5"/>
      <c s="36">
        <f>0+Q103</f>
      </c>
      <c r="O103">
        <f>0+R103</f>
      </c>
      <c r="Q103">
        <f>0+I104+I108+I112+I116+I120+I124+I128+I132+I136</f>
      </c>
      <c>
        <f>0+O104+O108+O112+O116+O120+O124+O128+O132+O136</f>
      </c>
    </row>
    <row r="104" spans="1:16" ht="12.75">
      <c r="A104" s="19" t="s">
        <v>35</v>
      </c>
      <c s="23" t="s">
        <v>196</v>
      </c>
      <c s="23" t="s">
        <v>203</v>
      </c>
      <c s="19" t="s">
        <v>37</v>
      </c>
      <c s="24" t="s">
        <v>204</v>
      </c>
      <c s="25" t="s">
        <v>96</v>
      </c>
      <c s="26">
        <v>39.84</v>
      </c>
      <c s="27">
        <v>0</v>
      </c>
      <c s="27">
        <f>ROUND(ROUND(H104,2)*ROUND(G104,3),2)</f>
      </c>
      <c r="O104">
        <f>(I104*21)/100</f>
      </c>
      <c t="s">
        <v>13</v>
      </c>
    </row>
    <row r="105" spans="1:5" ht="12.75">
      <c r="A105" s="28" t="s">
        <v>40</v>
      </c>
      <c r="E105" s="29" t="s">
        <v>180</v>
      </c>
    </row>
    <row r="106" spans="1:5" ht="63.75">
      <c r="A106" s="30" t="s">
        <v>42</v>
      </c>
      <c r="E106" s="31" t="s">
        <v>388</v>
      </c>
    </row>
    <row r="107" spans="1:5" ht="51">
      <c r="A107" t="s">
        <v>44</v>
      </c>
      <c r="E107" s="29" t="s">
        <v>206</v>
      </c>
    </row>
    <row r="108" spans="1:16" ht="12.75">
      <c r="A108" s="19" t="s">
        <v>35</v>
      </c>
      <c s="23" t="s">
        <v>202</v>
      </c>
      <c s="23" t="s">
        <v>208</v>
      </c>
      <c s="19" t="s">
        <v>37</v>
      </c>
      <c s="24" t="s">
        <v>209</v>
      </c>
      <c s="25" t="s">
        <v>126</v>
      </c>
      <c s="26">
        <v>1718.5</v>
      </c>
      <c s="27">
        <v>0</v>
      </c>
      <c s="27">
        <f>ROUND(ROUND(H108,2)*ROUND(G108,3),2)</f>
      </c>
      <c r="O108">
        <f>(I108*21)/100</f>
      </c>
      <c t="s">
        <v>13</v>
      </c>
    </row>
    <row r="109" spans="1:5" ht="25.5">
      <c r="A109" s="28" t="s">
        <v>40</v>
      </c>
      <c r="E109" s="29" t="s">
        <v>210</v>
      </c>
    </row>
    <row r="110" spans="1:5" ht="38.25">
      <c r="A110" s="30" t="s">
        <v>42</v>
      </c>
      <c r="E110" s="31" t="s">
        <v>375</v>
      </c>
    </row>
    <row r="111" spans="1:5" ht="102">
      <c r="A111" t="s">
        <v>44</v>
      </c>
      <c r="E111" s="29" t="s">
        <v>211</v>
      </c>
    </row>
    <row r="112" spans="1:16" ht="12.75">
      <c r="A112" s="19" t="s">
        <v>35</v>
      </c>
      <c s="23" t="s">
        <v>207</v>
      </c>
      <c s="23" t="s">
        <v>213</v>
      </c>
      <c s="19" t="s">
        <v>37</v>
      </c>
      <c s="24" t="s">
        <v>214</v>
      </c>
      <c s="25" t="s">
        <v>126</v>
      </c>
      <c s="26">
        <v>25856.971</v>
      </c>
      <c s="27">
        <v>0</v>
      </c>
      <c s="27">
        <f>ROUND(ROUND(H112,2)*ROUND(G112,3),2)</f>
      </c>
      <c r="O112">
        <f>(I112*21)/100</f>
      </c>
      <c t="s">
        <v>13</v>
      </c>
    </row>
    <row r="113" spans="1:5" ht="12.75">
      <c r="A113" s="28" t="s">
        <v>40</v>
      </c>
      <c r="E113" s="29" t="s">
        <v>180</v>
      </c>
    </row>
    <row r="114" spans="1:5" ht="76.5">
      <c r="A114" s="30" t="s">
        <v>42</v>
      </c>
      <c r="E114" s="31" t="s">
        <v>389</v>
      </c>
    </row>
    <row r="115" spans="1:5" ht="51">
      <c r="A115" t="s">
        <v>44</v>
      </c>
      <c r="E115" s="29" t="s">
        <v>216</v>
      </c>
    </row>
    <row r="116" spans="1:16" ht="12.75">
      <c r="A116" s="19" t="s">
        <v>35</v>
      </c>
      <c s="23" t="s">
        <v>212</v>
      </c>
      <c s="23" t="s">
        <v>218</v>
      </c>
      <c s="19" t="s">
        <v>37</v>
      </c>
      <c s="24" t="s">
        <v>219</v>
      </c>
      <c s="25" t="s">
        <v>126</v>
      </c>
      <c s="26">
        <v>3529.668</v>
      </c>
      <c s="27">
        <v>0</v>
      </c>
      <c s="27">
        <f>ROUND(ROUND(H116,2)*ROUND(G116,3),2)</f>
      </c>
      <c r="O116">
        <f>(I116*21)/100</f>
      </c>
      <c t="s">
        <v>13</v>
      </c>
    </row>
    <row r="117" spans="1:5" ht="25.5">
      <c r="A117" s="28" t="s">
        <v>40</v>
      </c>
      <c r="E117" s="29" t="s">
        <v>220</v>
      </c>
    </row>
    <row r="118" spans="1:5" ht="191.25">
      <c r="A118" s="30" t="s">
        <v>42</v>
      </c>
      <c r="E118" s="31" t="s">
        <v>390</v>
      </c>
    </row>
    <row r="119" spans="1:5" ht="51">
      <c r="A119" t="s">
        <v>44</v>
      </c>
      <c r="E119" s="29" t="s">
        <v>222</v>
      </c>
    </row>
    <row r="120" spans="1:16" ht="12.75">
      <c r="A120" s="19" t="s">
        <v>35</v>
      </c>
      <c s="23" t="s">
        <v>217</v>
      </c>
      <c s="23" t="s">
        <v>224</v>
      </c>
      <c s="19" t="s">
        <v>37</v>
      </c>
      <c s="24" t="s">
        <v>225</v>
      </c>
      <c s="25" t="s">
        <v>126</v>
      </c>
      <c s="26">
        <v>11544.38</v>
      </c>
      <c s="27">
        <v>0</v>
      </c>
      <c s="27">
        <f>ROUND(ROUND(H120,2)*ROUND(G120,3),2)</f>
      </c>
      <c r="O120">
        <f>(I120*21)/100</f>
      </c>
      <c t="s">
        <v>13</v>
      </c>
    </row>
    <row r="121" spans="1:5" ht="12.75">
      <c r="A121" s="28" t="s">
        <v>40</v>
      </c>
      <c r="E121" s="29" t="s">
        <v>226</v>
      </c>
    </row>
    <row r="122" spans="1:5" ht="165.75">
      <c r="A122" s="30" t="s">
        <v>42</v>
      </c>
      <c r="E122" s="31" t="s">
        <v>391</v>
      </c>
    </row>
    <row r="123" spans="1:5" ht="140.25">
      <c r="A123" t="s">
        <v>44</v>
      </c>
      <c r="E123" s="29" t="s">
        <v>228</v>
      </c>
    </row>
    <row r="124" spans="1:16" ht="12.75">
      <c r="A124" s="19" t="s">
        <v>35</v>
      </c>
      <c s="23" t="s">
        <v>223</v>
      </c>
      <c s="23" t="s">
        <v>230</v>
      </c>
      <c s="19" t="s">
        <v>37</v>
      </c>
      <c s="24" t="s">
        <v>231</v>
      </c>
      <c s="25" t="s">
        <v>96</v>
      </c>
      <c s="26">
        <v>176.134</v>
      </c>
      <c s="27">
        <v>0</v>
      </c>
      <c s="27">
        <f>ROUND(ROUND(H124,2)*ROUND(G124,3),2)</f>
      </c>
      <c r="O124">
        <f>(I124*21)/100</f>
      </c>
      <c t="s">
        <v>13</v>
      </c>
    </row>
    <row r="125" spans="1:5" ht="25.5">
      <c r="A125" s="28" t="s">
        <v>40</v>
      </c>
      <c r="E125" s="29" t="s">
        <v>232</v>
      </c>
    </row>
    <row r="126" spans="1:5" ht="165.75">
      <c r="A126" s="30" t="s">
        <v>42</v>
      </c>
      <c r="E126" s="31" t="s">
        <v>392</v>
      </c>
    </row>
    <row r="127" spans="1:5" ht="140.25">
      <c r="A127" t="s">
        <v>44</v>
      </c>
      <c r="E127" s="29" t="s">
        <v>228</v>
      </c>
    </row>
    <row r="128" spans="1:16" ht="12.75">
      <c r="A128" s="19" t="s">
        <v>35</v>
      </c>
      <c s="23" t="s">
        <v>229</v>
      </c>
      <c s="23" t="s">
        <v>235</v>
      </c>
      <c s="19" t="s">
        <v>37</v>
      </c>
      <c s="24" t="s">
        <v>236</v>
      </c>
      <c s="25" t="s">
        <v>126</v>
      </c>
      <c s="26">
        <v>11742.18</v>
      </c>
      <c s="27">
        <v>0</v>
      </c>
      <c s="27">
        <f>ROUND(ROUND(H128,2)*ROUND(G128,3),2)</f>
      </c>
      <c r="O128">
        <f>(I128*21)/100</f>
      </c>
      <c t="s">
        <v>13</v>
      </c>
    </row>
    <row r="129" spans="1:5" ht="12.75">
      <c r="A129" s="28" t="s">
        <v>40</v>
      </c>
      <c r="E129" s="29" t="s">
        <v>226</v>
      </c>
    </row>
    <row r="130" spans="1:5" ht="165.75">
      <c r="A130" s="30" t="s">
        <v>42</v>
      </c>
      <c r="E130" s="31" t="s">
        <v>393</v>
      </c>
    </row>
    <row r="131" spans="1:5" ht="140.25">
      <c r="A131" t="s">
        <v>44</v>
      </c>
      <c r="E131" s="29" t="s">
        <v>228</v>
      </c>
    </row>
    <row r="132" spans="1:16" ht="12.75">
      <c r="A132" s="19" t="s">
        <v>35</v>
      </c>
      <c s="23" t="s">
        <v>234</v>
      </c>
      <c s="23" t="s">
        <v>239</v>
      </c>
      <c s="19" t="s">
        <v>37</v>
      </c>
      <c s="24" t="s">
        <v>240</v>
      </c>
      <c s="25" t="s">
        <v>126</v>
      </c>
      <c s="26">
        <v>5677.123</v>
      </c>
      <c s="27">
        <v>0</v>
      </c>
      <c s="27">
        <f>ROUND(ROUND(H132,2)*ROUND(G132,3),2)</f>
      </c>
      <c r="O132">
        <f>(I132*21)/100</f>
      </c>
      <c t="s">
        <v>13</v>
      </c>
    </row>
    <row r="133" spans="1:5" ht="25.5">
      <c r="A133" s="28" t="s">
        <v>40</v>
      </c>
      <c r="E133" s="29" t="s">
        <v>241</v>
      </c>
    </row>
    <row r="134" spans="1:5" ht="216.75">
      <c r="A134" s="30" t="s">
        <v>42</v>
      </c>
      <c r="E134" s="31" t="s">
        <v>394</v>
      </c>
    </row>
    <row r="135" spans="1:5" ht="140.25">
      <c r="A135" t="s">
        <v>44</v>
      </c>
      <c r="E135" s="29" t="s">
        <v>228</v>
      </c>
    </row>
    <row r="136" spans="1:16" ht="12.75">
      <c r="A136" s="19" t="s">
        <v>35</v>
      </c>
      <c s="23" t="s">
        <v>238</v>
      </c>
      <c s="23" t="s">
        <v>244</v>
      </c>
      <c s="19" t="s">
        <v>37</v>
      </c>
      <c s="24" t="s">
        <v>245</v>
      </c>
      <c s="25" t="s">
        <v>126</v>
      </c>
      <c s="26">
        <v>23</v>
      </c>
      <c s="27">
        <v>0</v>
      </c>
      <c s="27">
        <f>ROUND(ROUND(H136,2)*ROUND(G136,3),2)</f>
      </c>
      <c r="O136">
        <f>(I136*21)/100</f>
      </c>
      <c t="s">
        <v>13</v>
      </c>
    </row>
    <row r="137" spans="1:5" ht="38.25">
      <c r="A137" s="28" t="s">
        <v>40</v>
      </c>
      <c r="E137" s="29" t="s">
        <v>246</v>
      </c>
    </row>
    <row r="138" spans="1:5" ht="25.5">
      <c r="A138" s="30" t="s">
        <v>42</v>
      </c>
      <c r="E138" s="31" t="s">
        <v>395</v>
      </c>
    </row>
    <row r="139" spans="1:5" ht="89.25">
      <c r="A139" t="s">
        <v>44</v>
      </c>
      <c r="E139" s="29" t="s">
        <v>248</v>
      </c>
    </row>
    <row r="140" spans="1:18" ht="12.75" customHeight="1">
      <c r="A140" s="5" t="s">
        <v>33</v>
      </c>
      <c s="5"/>
      <c s="35" t="s">
        <v>73</v>
      </c>
      <c s="5"/>
      <c s="21" t="s">
        <v>249</v>
      </c>
      <c s="5"/>
      <c s="5"/>
      <c s="5"/>
      <c s="36">
        <f>0+Q140</f>
      </c>
      <c r="O140">
        <f>0+R140</f>
      </c>
      <c r="Q140">
        <f>0+I141+I145</f>
      </c>
      <c>
        <f>0+O141+O145</f>
      </c>
    </row>
    <row r="141" spans="1:16" ht="12.75">
      <c r="A141" s="19" t="s">
        <v>35</v>
      </c>
      <c s="23" t="s">
        <v>243</v>
      </c>
      <c s="23" t="s">
        <v>251</v>
      </c>
      <c s="19" t="s">
        <v>37</v>
      </c>
      <c s="24" t="s">
        <v>252</v>
      </c>
      <c s="25" t="s">
        <v>69</v>
      </c>
      <c s="26">
        <v>9</v>
      </c>
      <c s="27">
        <v>0</v>
      </c>
      <c s="27">
        <f>ROUND(ROUND(H141,2)*ROUND(G141,3),2)</f>
      </c>
      <c r="O141">
        <f>(I141*21)/100</f>
      </c>
      <c t="s">
        <v>13</v>
      </c>
    </row>
    <row r="142" spans="1:5" ht="12.75">
      <c r="A142" s="28" t="s">
        <v>40</v>
      </c>
      <c r="E142" s="29" t="s">
        <v>180</v>
      </c>
    </row>
    <row r="143" spans="1:5" ht="38.25">
      <c r="A143" s="30" t="s">
        <v>42</v>
      </c>
      <c r="E143" s="31" t="s">
        <v>377</v>
      </c>
    </row>
    <row r="144" spans="1:5" ht="25.5">
      <c r="A144" t="s">
        <v>44</v>
      </c>
      <c r="E144" s="29" t="s">
        <v>253</v>
      </c>
    </row>
    <row r="145" spans="1:16" ht="12.75">
      <c r="A145" s="19" t="s">
        <v>35</v>
      </c>
      <c s="23" t="s">
        <v>250</v>
      </c>
      <c s="23" t="s">
        <v>255</v>
      </c>
      <c s="19" t="s">
        <v>37</v>
      </c>
      <c s="24" t="s">
        <v>256</v>
      </c>
      <c s="25" t="s">
        <v>69</v>
      </c>
      <c s="26">
        <v>5</v>
      </c>
      <c s="27">
        <v>0</v>
      </c>
      <c s="27">
        <f>ROUND(ROUND(H145,2)*ROUND(G145,3),2)</f>
      </c>
      <c r="O145">
        <f>(I145*21)/100</f>
      </c>
      <c t="s">
        <v>13</v>
      </c>
    </row>
    <row r="146" spans="1:5" ht="12.75">
      <c r="A146" s="28" t="s">
        <v>40</v>
      </c>
      <c r="E146" s="29" t="s">
        <v>257</v>
      </c>
    </row>
    <row r="147" spans="1:5" ht="12.75">
      <c r="A147" s="30" t="s">
        <v>42</v>
      </c>
      <c r="E147" s="31" t="s">
        <v>258</v>
      </c>
    </row>
    <row r="148" spans="1:5" ht="25.5">
      <c r="A148" t="s">
        <v>44</v>
      </c>
      <c r="E148" s="29" t="s">
        <v>253</v>
      </c>
    </row>
    <row r="149" spans="1:18" ht="12.75" customHeight="1">
      <c r="A149" s="5" t="s">
        <v>33</v>
      </c>
      <c s="5"/>
      <c s="35" t="s">
        <v>30</v>
      </c>
      <c s="5"/>
      <c s="21" t="s">
        <v>259</v>
      </c>
      <c s="5"/>
      <c s="5"/>
      <c s="5"/>
      <c s="36">
        <f>0+Q149</f>
      </c>
      <c r="O149">
        <f>0+R149</f>
      </c>
      <c r="Q149">
        <f>0+I150+I154+I158+I162+I166+I170+I174+I178+I182+I186</f>
      </c>
      <c>
        <f>0+O150+O154+O158+O162+O166+O170+O174+O178+O182+O186</f>
      </c>
    </row>
    <row r="150" spans="1:16" ht="12.75">
      <c r="A150" s="19" t="s">
        <v>35</v>
      </c>
      <c s="23" t="s">
        <v>254</v>
      </c>
      <c s="23" t="s">
        <v>267</v>
      </c>
      <c s="19" t="s">
        <v>37</v>
      </c>
      <c s="24" t="s">
        <v>268</v>
      </c>
      <c s="25" t="s">
        <v>104</v>
      </c>
      <c s="26">
        <v>115</v>
      </c>
      <c s="27">
        <v>0</v>
      </c>
      <c s="27">
        <f>ROUND(ROUND(H150,2)*ROUND(G150,3),2)</f>
      </c>
      <c r="O150">
        <f>(I150*21)/100</f>
      </c>
      <c t="s">
        <v>13</v>
      </c>
    </row>
    <row r="151" spans="1:5" ht="25.5">
      <c r="A151" s="28" t="s">
        <v>40</v>
      </c>
      <c r="E151" s="29" t="s">
        <v>269</v>
      </c>
    </row>
    <row r="152" spans="1:5" ht="51">
      <c r="A152" s="30" t="s">
        <v>42</v>
      </c>
      <c r="E152" s="31" t="s">
        <v>396</v>
      </c>
    </row>
    <row r="153" spans="1:5" ht="51">
      <c r="A153" t="s">
        <v>44</v>
      </c>
      <c r="E153" s="29" t="s">
        <v>271</v>
      </c>
    </row>
    <row r="154" spans="1:16" ht="12.75">
      <c r="A154" s="19" t="s">
        <v>35</v>
      </c>
      <c s="23" t="s">
        <v>260</v>
      </c>
      <c s="23" t="s">
        <v>397</v>
      </c>
      <c s="19" t="s">
        <v>37</v>
      </c>
      <c s="24" t="s">
        <v>398</v>
      </c>
      <c s="25" t="s">
        <v>104</v>
      </c>
      <c s="26">
        <v>180</v>
      </c>
      <c s="27">
        <v>0</v>
      </c>
      <c s="27">
        <f>ROUND(ROUND(H154,2)*ROUND(G154,3),2)</f>
      </c>
      <c r="O154">
        <f>(I154*21)/100</f>
      </c>
      <c t="s">
        <v>13</v>
      </c>
    </row>
    <row r="155" spans="1:5" ht="12.75">
      <c r="A155" s="28" t="s">
        <v>40</v>
      </c>
      <c r="E155" s="29" t="s">
        <v>37</v>
      </c>
    </row>
    <row r="156" spans="1:5" ht="12.75">
      <c r="A156" s="30" t="s">
        <v>42</v>
      </c>
      <c r="E156" s="31" t="s">
        <v>399</v>
      </c>
    </row>
    <row r="157" spans="1:5" ht="38.25">
      <c r="A157" t="s">
        <v>44</v>
      </c>
      <c r="E157" s="29" t="s">
        <v>400</v>
      </c>
    </row>
    <row r="158" spans="1:16" ht="12.75">
      <c r="A158" s="19" t="s">
        <v>35</v>
      </c>
      <c s="23" t="s">
        <v>266</v>
      </c>
      <c s="23" t="s">
        <v>273</v>
      </c>
      <c s="19" t="s">
        <v>37</v>
      </c>
      <c s="24" t="s">
        <v>274</v>
      </c>
      <c s="25" t="s">
        <v>69</v>
      </c>
      <c s="26">
        <v>20</v>
      </c>
      <c s="27">
        <v>0</v>
      </c>
      <c s="27">
        <f>ROUND(ROUND(H158,2)*ROUND(G158,3),2)</f>
      </c>
      <c r="O158">
        <f>(I158*21)/100</f>
      </c>
      <c t="s">
        <v>13</v>
      </c>
    </row>
    <row r="159" spans="1:5" ht="63.75">
      <c r="A159" s="28" t="s">
        <v>40</v>
      </c>
      <c r="E159" s="29" t="s">
        <v>275</v>
      </c>
    </row>
    <row r="160" spans="1:5" ht="38.25">
      <c r="A160" s="30" t="s">
        <v>42</v>
      </c>
      <c r="E160" s="31" t="s">
        <v>401</v>
      </c>
    </row>
    <row r="161" spans="1:5" ht="409.5">
      <c r="A161" t="s">
        <v>44</v>
      </c>
      <c r="E161" s="29" t="s">
        <v>277</v>
      </c>
    </row>
    <row r="162" spans="1:16" ht="12.75">
      <c r="A162" s="19" t="s">
        <v>35</v>
      </c>
      <c s="23" t="s">
        <v>272</v>
      </c>
      <c s="23" t="s">
        <v>279</v>
      </c>
      <c s="19" t="s">
        <v>37</v>
      </c>
      <c s="24" t="s">
        <v>280</v>
      </c>
      <c s="25" t="s">
        <v>69</v>
      </c>
      <c s="26">
        <v>8</v>
      </c>
      <c s="27">
        <v>0</v>
      </c>
      <c s="27">
        <f>ROUND(ROUND(H162,2)*ROUND(G162,3),2)</f>
      </c>
      <c r="O162">
        <f>(I162*21)/100</f>
      </c>
      <c t="s">
        <v>13</v>
      </c>
    </row>
    <row r="163" spans="1:5" ht="63.75">
      <c r="A163" s="28" t="s">
        <v>40</v>
      </c>
      <c r="E163" s="29" t="s">
        <v>275</v>
      </c>
    </row>
    <row r="164" spans="1:5" ht="38.25">
      <c r="A164" s="30" t="s">
        <v>42</v>
      </c>
      <c r="E164" s="31" t="s">
        <v>402</v>
      </c>
    </row>
    <row r="165" spans="1:5" ht="409.5">
      <c r="A165" t="s">
        <v>44</v>
      </c>
      <c r="E165" s="29" t="s">
        <v>277</v>
      </c>
    </row>
    <row r="166" spans="1:16" ht="12.75">
      <c r="A166" s="19" t="s">
        <v>35</v>
      </c>
      <c s="23" t="s">
        <v>278</v>
      </c>
      <c s="23" t="s">
        <v>287</v>
      </c>
      <c s="19" t="s">
        <v>37</v>
      </c>
      <c s="24" t="s">
        <v>288</v>
      </c>
      <c s="25" t="s">
        <v>104</v>
      </c>
      <c s="26">
        <v>75</v>
      </c>
      <c s="27">
        <v>0</v>
      </c>
      <c s="27">
        <f>ROUND(ROUND(H166,2)*ROUND(G166,3),2)</f>
      </c>
      <c r="O166">
        <f>(I166*21)/100</f>
      </c>
      <c t="s">
        <v>13</v>
      </c>
    </row>
    <row r="167" spans="1:5" ht="25.5">
      <c r="A167" s="28" t="s">
        <v>40</v>
      </c>
      <c r="E167" s="29" t="s">
        <v>289</v>
      </c>
    </row>
    <row r="168" spans="1:5" ht="12.75">
      <c r="A168" s="30" t="s">
        <v>42</v>
      </c>
      <c r="E168" s="31" t="s">
        <v>403</v>
      </c>
    </row>
    <row r="169" spans="1:5" ht="63.75">
      <c r="A169" t="s">
        <v>44</v>
      </c>
      <c r="E169" s="29" t="s">
        <v>291</v>
      </c>
    </row>
    <row r="170" spans="1:16" ht="12.75">
      <c r="A170" s="19" t="s">
        <v>35</v>
      </c>
      <c s="23" t="s">
        <v>282</v>
      </c>
      <c s="23" t="s">
        <v>293</v>
      </c>
      <c s="19" t="s">
        <v>37</v>
      </c>
      <c s="24" t="s">
        <v>294</v>
      </c>
      <c s="25" t="s">
        <v>104</v>
      </c>
      <c s="26">
        <v>46</v>
      </c>
      <c s="27">
        <v>0</v>
      </c>
      <c s="27">
        <f>ROUND(ROUND(H170,2)*ROUND(G170,3),2)</f>
      </c>
      <c r="O170">
        <f>(I170*21)/100</f>
      </c>
      <c t="s">
        <v>13</v>
      </c>
    </row>
    <row r="171" spans="1:5" ht="25.5">
      <c r="A171" s="28" t="s">
        <v>40</v>
      </c>
      <c r="E171" s="29" t="s">
        <v>289</v>
      </c>
    </row>
    <row r="172" spans="1:5" ht="12.75">
      <c r="A172" s="30" t="s">
        <v>42</v>
      </c>
      <c r="E172" s="31" t="s">
        <v>404</v>
      </c>
    </row>
    <row r="173" spans="1:5" ht="63.75">
      <c r="A173" t="s">
        <v>44</v>
      </c>
      <c r="E173" s="29" t="s">
        <v>291</v>
      </c>
    </row>
    <row r="174" spans="1:16" ht="12.75">
      <c r="A174" s="19" t="s">
        <v>35</v>
      </c>
      <c s="23" t="s">
        <v>286</v>
      </c>
      <c s="23" t="s">
        <v>301</v>
      </c>
      <c s="19" t="s">
        <v>37</v>
      </c>
      <c s="24" t="s">
        <v>302</v>
      </c>
      <c s="25" t="s">
        <v>104</v>
      </c>
      <c s="26">
        <v>2050.55</v>
      </c>
      <c s="27">
        <v>0</v>
      </c>
      <c s="27">
        <f>ROUND(ROUND(H174,2)*ROUND(G174,3),2)</f>
      </c>
      <c r="O174">
        <f>(I174*21)/100</f>
      </c>
      <c t="s">
        <v>13</v>
      </c>
    </row>
    <row r="175" spans="1:5" ht="12.75">
      <c r="A175" s="28" t="s">
        <v>40</v>
      </c>
      <c r="E175" s="29" t="s">
        <v>180</v>
      </c>
    </row>
    <row r="176" spans="1:5" ht="38.25">
      <c r="A176" s="30" t="s">
        <v>42</v>
      </c>
      <c r="E176" s="31" t="s">
        <v>373</v>
      </c>
    </row>
    <row r="177" spans="1:5" ht="38.25">
      <c r="A177" t="s">
        <v>44</v>
      </c>
      <c r="E177" s="29" t="s">
        <v>303</v>
      </c>
    </row>
    <row r="178" spans="1:16" ht="12.75">
      <c r="A178" s="19" t="s">
        <v>35</v>
      </c>
      <c s="23" t="s">
        <v>292</v>
      </c>
      <c s="23" t="s">
        <v>305</v>
      </c>
      <c s="19" t="s">
        <v>37</v>
      </c>
      <c s="24" t="s">
        <v>306</v>
      </c>
      <c s="25" t="s">
        <v>96</v>
      </c>
      <c s="26">
        <v>30.528</v>
      </c>
      <c s="27">
        <v>0</v>
      </c>
      <c s="27">
        <f>ROUND(ROUND(H178,2)*ROUND(G178,3),2)</f>
      </c>
      <c r="O178">
        <f>(I178*21)/100</f>
      </c>
      <c t="s">
        <v>13</v>
      </c>
    </row>
    <row r="179" spans="1:5" ht="25.5">
      <c r="A179" s="28" t="s">
        <v>40</v>
      </c>
      <c r="E179" s="29" t="s">
        <v>307</v>
      </c>
    </row>
    <row r="180" spans="1:5" ht="38.25">
      <c r="A180" s="30" t="s">
        <v>42</v>
      </c>
      <c r="E180" s="31" t="s">
        <v>405</v>
      </c>
    </row>
    <row r="181" spans="1:5" ht="102">
      <c r="A181" t="s">
        <v>44</v>
      </c>
      <c r="E181" s="29" t="s">
        <v>309</v>
      </c>
    </row>
    <row r="182" spans="1:16" ht="12.75">
      <c r="A182" s="19" t="s">
        <v>35</v>
      </c>
      <c s="23" t="s">
        <v>296</v>
      </c>
      <c s="23" t="s">
        <v>311</v>
      </c>
      <c s="19" t="s">
        <v>37</v>
      </c>
      <c s="24" t="s">
        <v>312</v>
      </c>
      <c s="25" t="s">
        <v>104</v>
      </c>
      <c s="26">
        <v>75</v>
      </c>
      <c s="27">
        <v>0</v>
      </c>
      <c s="27">
        <f>ROUND(ROUND(H182,2)*ROUND(G182,3),2)</f>
      </c>
      <c r="O182">
        <f>(I182*21)/100</f>
      </c>
      <c t="s">
        <v>13</v>
      </c>
    </row>
    <row r="183" spans="1:5" ht="51">
      <c r="A183" s="28" t="s">
        <v>40</v>
      </c>
      <c r="E183" s="29" t="s">
        <v>313</v>
      </c>
    </row>
    <row r="184" spans="1:5" ht="12.75">
      <c r="A184" s="30" t="s">
        <v>42</v>
      </c>
      <c r="E184" s="31" t="s">
        <v>403</v>
      </c>
    </row>
    <row r="185" spans="1:5" ht="114.75">
      <c r="A185" t="s">
        <v>44</v>
      </c>
      <c r="E185" s="29" t="s">
        <v>314</v>
      </c>
    </row>
    <row r="186" spans="1:16" ht="12.75">
      <c r="A186" s="19" t="s">
        <v>35</v>
      </c>
      <c s="23" t="s">
        <v>300</v>
      </c>
      <c s="23" t="s">
        <v>316</v>
      </c>
      <c s="19" t="s">
        <v>37</v>
      </c>
      <c s="24" t="s">
        <v>317</v>
      </c>
      <c s="25" t="s">
        <v>104</v>
      </c>
      <c s="26">
        <v>46</v>
      </c>
      <c s="27">
        <v>0</v>
      </c>
      <c s="27">
        <f>ROUND(ROUND(H186,2)*ROUND(G186,3),2)</f>
      </c>
      <c r="O186">
        <f>(I186*21)/100</f>
      </c>
      <c t="s">
        <v>13</v>
      </c>
    </row>
    <row r="187" spans="1:5" ht="51">
      <c r="A187" s="28" t="s">
        <v>40</v>
      </c>
      <c r="E187" s="29" t="s">
        <v>313</v>
      </c>
    </row>
    <row r="188" spans="1:5" ht="12.75">
      <c r="A188" s="30" t="s">
        <v>42</v>
      </c>
      <c r="E188" s="31" t="s">
        <v>404</v>
      </c>
    </row>
    <row r="189" spans="1:5" ht="114.75">
      <c r="A189" t="s">
        <v>44</v>
      </c>
      <c r="E189" s="29" t="s">
        <v>314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7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0+O8+O13+O50+O55+O68+O73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406</v>
      </c>
      <c s="32">
        <f>0+I8+I13+I50+I55+I68+I73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406</v>
      </c>
      <c s="5"/>
      <c s="14" t="s">
        <v>407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</f>
      </c>
      <c>
        <f>0+O9</f>
      </c>
    </row>
    <row r="9" spans="1:16" ht="25.5">
      <c r="A9" s="19" t="s">
        <v>35</v>
      </c>
      <c s="23" t="s">
        <v>19</v>
      </c>
      <c s="23" t="s">
        <v>81</v>
      </c>
      <c s="19" t="s">
        <v>37</v>
      </c>
      <c s="24" t="s">
        <v>82</v>
      </c>
      <c s="25" t="s">
        <v>83</v>
      </c>
      <c s="26">
        <v>177.48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12.75">
      <c r="A10" s="28" t="s">
        <v>40</v>
      </c>
      <c r="E10" s="29" t="s">
        <v>408</v>
      </c>
    </row>
    <row r="11" spans="1:5" ht="12.75">
      <c r="A11" s="30" t="s">
        <v>42</v>
      </c>
      <c r="E11" s="31" t="s">
        <v>409</v>
      </c>
    </row>
    <row r="12" spans="1:5" ht="140.25">
      <c r="A12" t="s">
        <v>44</v>
      </c>
      <c r="E12" s="29" t="s">
        <v>86</v>
      </c>
    </row>
    <row r="13" spans="1:18" ht="12.75" customHeight="1">
      <c r="A13" s="5" t="s">
        <v>33</v>
      </c>
      <c s="5"/>
      <c s="35" t="s">
        <v>19</v>
      </c>
      <c s="5"/>
      <c s="21" t="s">
        <v>93</v>
      </c>
      <c s="5"/>
      <c s="5"/>
      <c s="5"/>
      <c s="36">
        <f>0+Q13</f>
      </c>
      <c r="O13">
        <f>0+R13</f>
      </c>
      <c r="Q13">
        <f>0+I14+I18+I22+I26+I30+I34+I38+I42+I46</f>
      </c>
      <c>
        <f>0+O14+O18+O22+O26+O30+O34+O38+O42+O46</f>
      </c>
    </row>
    <row r="14" spans="1:16" ht="25.5">
      <c r="A14" s="19" t="s">
        <v>35</v>
      </c>
      <c s="23" t="s">
        <v>13</v>
      </c>
      <c s="23" t="s">
        <v>94</v>
      </c>
      <c s="19" t="s">
        <v>37</v>
      </c>
      <c s="24" t="s">
        <v>95</v>
      </c>
      <c s="25" t="s">
        <v>96</v>
      </c>
      <c s="26">
        <v>104.4</v>
      </c>
      <c s="27">
        <v>0</v>
      </c>
      <c s="27">
        <f>ROUND(ROUND(H14,2)*ROUND(G14,3),2)</f>
      </c>
      <c r="O14">
        <f>(I14*21)/100</f>
      </c>
      <c t="s">
        <v>13</v>
      </c>
    </row>
    <row r="15" spans="1:5" ht="12.75">
      <c r="A15" s="28" t="s">
        <v>40</v>
      </c>
      <c r="E15" s="29" t="s">
        <v>410</v>
      </c>
    </row>
    <row r="16" spans="1:5" ht="38.25">
      <c r="A16" s="30" t="s">
        <v>42</v>
      </c>
      <c r="E16" s="31" t="s">
        <v>411</v>
      </c>
    </row>
    <row r="17" spans="1:5" ht="63.75">
      <c r="A17" t="s">
        <v>44</v>
      </c>
      <c r="E17" s="29" t="s">
        <v>99</v>
      </c>
    </row>
    <row r="18" spans="1:16" ht="12.75">
      <c r="A18" s="19" t="s">
        <v>35</v>
      </c>
      <c s="23" t="s">
        <v>12</v>
      </c>
      <c s="23" t="s">
        <v>107</v>
      </c>
      <c s="19" t="s">
        <v>37</v>
      </c>
      <c s="24" t="s">
        <v>108</v>
      </c>
      <c s="25" t="s">
        <v>96</v>
      </c>
      <c s="26">
        <v>17.12</v>
      </c>
      <c s="27">
        <v>0</v>
      </c>
      <c s="27">
        <f>ROUND(ROUND(H18,2)*ROUND(G18,3),2)</f>
      </c>
      <c r="O18">
        <f>(I18*21)/100</f>
      </c>
      <c t="s">
        <v>13</v>
      </c>
    </row>
    <row r="19" spans="1:5" ht="38.25">
      <c r="A19" s="28" t="s">
        <v>40</v>
      </c>
      <c r="E19" s="29" t="s">
        <v>412</v>
      </c>
    </row>
    <row r="20" spans="1:5" ht="12.75">
      <c r="A20" s="30" t="s">
        <v>42</v>
      </c>
      <c r="E20" s="31" t="s">
        <v>413</v>
      </c>
    </row>
    <row r="21" spans="1:5" ht="63.75">
      <c r="A21" t="s">
        <v>44</v>
      </c>
      <c r="E21" s="29" t="s">
        <v>99</v>
      </c>
    </row>
    <row r="22" spans="1:16" ht="12.75">
      <c r="A22" s="19" t="s">
        <v>35</v>
      </c>
      <c s="23" t="s">
        <v>23</v>
      </c>
      <c s="23" t="s">
        <v>113</v>
      </c>
      <c s="19" t="s">
        <v>37</v>
      </c>
      <c s="24" t="s">
        <v>114</v>
      </c>
      <c s="25" t="s">
        <v>104</v>
      </c>
      <c s="26">
        <v>85</v>
      </c>
      <c s="27">
        <v>0</v>
      </c>
      <c s="27">
        <f>ROUND(ROUND(H22,2)*ROUND(G22,3),2)</f>
      </c>
      <c r="O22">
        <f>(I22*21)/100</f>
      </c>
      <c t="s">
        <v>13</v>
      </c>
    </row>
    <row r="23" spans="1:5" ht="25.5">
      <c r="A23" s="28" t="s">
        <v>40</v>
      </c>
      <c r="E23" s="29" t="s">
        <v>414</v>
      </c>
    </row>
    <row r="24" spans="1:5" ht="12.75">
      <c r="A24" s="30" t="s">
        <v>42</v>
      </c>
      <c r="E24" s="31" t="s">
        <v>415</v>
      </c>
    </row>
    <row r="25" spans="1:5" ht="25.5">
      <c r="A25" t="s">
        <v>44</v>
      </c>
      <c r="E25" s="29" t="s">
        <v>117</v>
      </c>
    </row>
    <row r="26" spans="1:16" ht="12.75">
      <c r="A26" s="19" t="s">
        <v>35</v>
      </c>
      <c s="23" t="s">
        <v>25</v>
      </c>
      <c s="23" t="s">
        <v>416</v>
      </c>
      <c s="19" t="s">
        <v>37</v>
      </c>
      <c s="24" t="s">
        <v>417</v>
      </c>
      <c s="25" t="s">
        <v>96</v>
      </c>
      <c s="26">
        <v>91.2</v>
      </c>
      <c s="27">
        <v>0</v>
      </c>
      <c s="27">
        <f>ROUND(ROUND(H26,2)*ROUND(G26,3),2)</f>
      </c>
      <c r="O26">
        <f>(I26*21)/100</f>
      </c>
      <c t="s">
        <v>13</v>
      </c>
    </row>
    <row r="27" spans="1:5" ht="12.75">
      <c r="A27" s="28" t="s">
        <v>40</v>
      </c>
      <c r="E27" s="29" t="s">
        <v>418</v>
      </c>
    </row>
    <row r="28" spans="1:5" ht="25.5">
      <c r="A28" s="30" t="s">
        <v>42</v>
      </c>
      <c r="E28" s="31" t="s">
        <v>419</v>
      </c>
    </row>
    <row r="29" spans="1:5" ht="38.25">
      <c r="A29" t="s">
        <v>44</v>
      </c>
      <c r="E29" s="29" t="s">
        <v>420</v>
      </c>
    </row>
    <row r="30" spans="1:16" ht="12.75">
      <c r="A30" s="19" t="s">
        <v>35</v>
      </c>
      <c s="23" t="s">
        <v>27</v>
      </c>
      <c s="23" t="s">
        <v>118</v>
      </c>
      <c s="19" t="s">
        <v>37</v>
      </c>
      <c s="24" t="s">
        <v>119</v>
      </c>
      <c s="25" t="s">
        <v>96</v>
      </c>
      <c s="26">
        <v>69.92</v>
      </c>
      <c s="27">
        <v>0</v>
      </c>
      <c s="27">
        <f>ROUND(ROUND(H30,2)*ROUND(G30,3),2)</f>
      </c>
      <c r="O30">
        <f>(I30*21)/100</f>
      </c>
      <c t="s">
        <v>13</v>
      </c>
    </row>
    <row r="31" spans="1:5" ht="12.75">
      <c r="A31" s="28" t="s">
        <v>40</v>
      </c>
      <c r="E31" s="29" t="s">
        <v>421</v>
      </c>
    </row>
    <row r="32" spans="1:5" ht="25.5">
      <c r="A32" s="30" t="s">
        <v>42</v>
      </c>
      <c r="E32" s="31" t="s">
        <v>422</v>
      </c>
    </row>
    <row r="33" spans="1:5" ht="369.75">
      <c r="A33" t="s">
        <v>44</v>
      </c>
      <c r="E33" s="29" t="s">
        <v>122</v>
      </c>
    </row>
    <row r="34" spans="1:16" ht="12.75">
      <c r="A34" s="19" t="s">
        <v>35</v>
      </c>
      <c s="23" t="s">
        <v>66</v>
      </c>
      <c s="23" t="s">
        <v>160</v>
      </c>
      <c s="19" t="s">
        <v>37</v>
      </c>
      <c s="24" t="s">
        <v>161</v>
      </c>
      <c s="25" t="s">
        <v>96</v>
      </c>
      <c s="26">
        <v>244.24</v>
      </c>
      <c s="27">
        <v>0</v>
      </c>
      <c s="27">
        <f>ROUND(ROUND(H34,2)*ROUND(G34,3),2)</f>
      </c>
      <c r="O34">
        <f>(I34*21)/100</f>
      </c>
      <c t="s">
        <v>13</v>
      </c>
    </row>
    <row r="35" spans="1:5" ht="12.75">
      <c r="A35" s="28" t="s">
        <v>40</v>
      </c>
      <c r="E35" s="29" t="s">
        <v>162</v>
      </c>
    </row>
    <row r="36" spans="1:5" ht="51">
      <c r="A36" s="30" t="s">
        <v>42</v>
      </c>
      <c r="E36" s="31" t="s">
        <v>423</v>
      </c>
    </row>
    <row r="37" spans="1:5" ht="191.25">
      <c r="A37" t="s">
        <v>44</v>
      </c>
      <c r="E37" s="29" t="s">
        <v>164</v>
      </c>
    </row>
    <row r="38" spans="1:16" ht="12.75">
      <c r="A38" s="19" t="s">
        <v>35</v>
      </c>
      <c s="23" t="s">
        <v>73</v>
      </c>
      <c s="23" t="s">
        <v>184</v>
      </c>
      <c s="19" t="s">
        <v>37</v>
      </c>
      <c s="24" t="s">
        <v>185</v>
      </c>
      <c s="25" t="s">
        <v>126</v>
      </c>
      <c s="26">
        <v>304</v>
      </c>
      <c s="27">
        <v>0</v>
      </c>
      <c s="27">
        <f>ROUND(ROUND(H38,2)*ROUND(G38,3),2)</f>
      </c>
      <c r="O38">
        <f>(I38*21)/100</f>
      </c>
      <c t="s">
        <v>13</v>
      </c>
    </row>
    <row r="39" spans="1:5" ht="12.75">
      <c r="A39" s="28" t="s">
        <v>40</v>
      </c>
      <c r="E39" s="29" t="s">
        <v>424</v>
      </c>
    </row>
    <row r="40" spans="1:5" ht="12.75">
      <c r="A40" s="30" t="s">
        <v>42</v>
      </c>
      <c r="E40" s="31" t="s">
        <v>425</v>
      </c>
    </row>
    <row r="41" spans="1:5" ht="25.5">
      <c r="A41" t="s">
        <v>44</v>
      </c>
      <c r="E41" s="29" t="s">
        <v>188</v>
      </c>
    </row>
    <row r="42" spans="1:16" ht="12.75">
      <c r="A42" s="19" t="s">
        <v>35</v>
      </c>
      <c s="23" t="s">
        <v>30</v>
      </c>
      <c s="23" t="s">
        <v>426</v>
      </c>
      <c s="19" t="s">
        <v>37</v>
      </c>
      <c s="24" t="s">
        <v>427</v>
      </c>
      <c s="25" t="s">
        <v>96</v>
      </c>
      <c s="26">
        <v>91.2</v>
      </c>
      <c s="27">
        <v>0</v>
      </c>
      <c s="27">
        <f>ROUND(ROUND(H42,2)*ROUND(G42,3),2)</f>
      </c>
      <c r="O42">
        <f>(I42*21)/100</f>
      </c>
      <c t="s">
        <v>13</v>
      </c>
    </row>
    <row r="43" spans="1:5" ht="25.5">
      <c r="A43" s="28" t="s">
        <v>40</v>
      </c>
      <c r="E43" s="29" t="s">
        <v>428</v>
      </c>
    </row>
    <row r="44" spans="1:5" ht="25.5">
      <c r="A44" s="30" t="s">
        <v>42</v>
      </c>
      <c r="E44" s="31" t="s">
        <v>419</v>
      </c>
    </row>
    <row r="45" spans="1:5" ht="38.25">
      <c r="A45" t="s">
        <v>44</v>
      </c>
      <c r="E45" s="29" t="s">
        <v>429</v>
      </c>
    </row>
    <row r="46" spans="1:16" ht="12.75">
      <c r="A46" s="19" t="s">
        <v>35</v>
      </c>
      <c s="23" t="s">
        <v>32</v>
      </c>
      <c s="23" t="s">
        <v>430</v>
      </c>
      <c s="19" t="s">
        <v>37</v>
      </c>
      <c s="24" t="s">
        <v>431</v>
      </c>
      <c s="25" t="s">
        <v>96</v>
      </c>
      <c s="26">
        <v>91.2</v>
      </c>
      <c s="27">
        <v>0</v>
      </c>
      <c s="27">
        <f>ROUND(ROUND(H46,2)*ROUND(G46,3),2)</f>
      </c>
      <c r="O46">
        <f>(I46*21)/100</f>
      </c>
      <c t="s">
        <v>13</v>
      </c>
    </row>
    <row r="47" spans="1:5" ht="12.75">
      <c r="A47" s="28" t="s">
        <v>40</v>
      </c>
      <c r="E47" s="29" t="s">
        <v>432</v>
      </c>
    </row>
    <row r="48" spans="1:5" ht="12.75">
      <c r="A48" s="30" t="s">
        <v>42</v>
      </c>
      <c r="E48" s="31" t="s">
        <v>433</v>
      </c>
    </row>
    <row r="49" spans="1:5" ht="51">
      <c r="A49" t="s">
        <v>44</v>
      </c>
      <c r="E49" s="29" t="s">
        <v>434</v>
      </c>
    </row>
    <row r="50" spans="1:18" ht="12.75" customHeight="1">
      <c r="A50" s="5" t="s">
        <v>33</v>
      </c>
      <c s="5"/>
      <c s="35" t="s">
        <v>13</v>
      </c>
      <c s="5"/>
      <c s="21" t="s">
        <v>435</v>
      </c>
      <c s="5"/>
      <c s="5"/>
      <c s="5"/>
      <c s="36">
        <f>0+Q50</f>
      </c>
      <c r="O50">
        <f>0+R50</f>
      </c>
      <c r="Q50">
        <f>0+I51</f>
      </c>
      <c>
        <f>0+O51</f>
      </c>
    </row>
    <row r="51" spans="1:16" ht="12.75">
      <c r="A51" s="19" t="s">
        <v>35</v>
      </c>
      <c s="23" t="s">
        <v>123</v>
      </c>
      <c s="23" t="s">
        <v>436</v>
      </c>
      <c s="19" t="s">
        <v>37</v>
      </c>
      <c s="24" t="s">
        <v>437</v>
      </c>
      <c s="25" t="s">
        <v>126</v>
      </c>
      <c s="26">
        <v>316</v>
      </c>
      <c s="27">
        <v>0</v>
      </c>
      <c s="27">
        <f>ROUND(ROUND(H51,2)*ROUND(G51,3),2)</f>
      </c>
      <c r="O51">
        <f>(I51*21)/100</f>
      </c>
      <c t="s">
        <v>13</v>
      </c>
    </row>
    <row r="52" spans="1:5" ht="25.5">
      <c r="A52" s="28" t="s">
        <v>40</v>
      </c>
      <c r="E52" s="29" t="s">
        <v>438</v>
      </c>
    </row>
    <row r="53" spans="1:5" ht="12.75">
      <c r="A53" s="30" t="s">
        <v>42</v>
      </c>
      <c r="E53" s="31" t="s">
        <v>439</v>
      </c>
    </row>
    <row r="54" spans="1:5" ht="102">
      <c r="A54" t="s">
        <v>44</v>
      </c>
      <c r="E54" s="29" t="s">
        <v>440</v>
      </c>
    </row>
    <row r="55" spans="1:18" ht="12.75" customHeight="1">
      <c r="A55" s="5" t="s">
        <v>33</v>
      </c>
      <c s="5"/>
      <c s="35" t="s">
        <v>25</v>
      </c>
      <c s="5"/>
      <c s="21" t="s">
        <v>201</v>
      </c>
      <c s="5"/>
      <c s="5"/>
      <c s="5"/>
      <c s="36">
        <f>0+Q55</f>
      </c>
      <c r="O55">
        <f>0+R55</f>
      </c>
      <c r="Q55">
        <f>0+I56+I60+I64</f>
      </c>
      <c>
        <f>0+O56+O60+O64</f>
      </c>
    </row>
    <row r="56" spans="1:16" ht="12.75">
      <c r="A56" s="19" t="s">
        <v>35</v>
      </c>
      <c s="23" t="s">
        <v>130</v>
      </c>
      <c s="23" t="s">
        <v>203</v>
      </c>
      <c s="19" t="s">
        <v>37</v>
      </c>
      <c s="24" t="s">
        <v>204</v>
      </c>
      <c s="25" t="s">
        <v>96</v>
      </c>
      <c s="26">
        <v>104.4</v>
      </c>
      <c s="27">
        <v>0</v>
      </c>
      <c s="27">
        <f>ROUND(ROUND(H56,2)*ROUND(G56,3),2)</f>
      </c>
      <c r="O56">
        <f>(I56*21)/100</f>
      </c>
      <c t="s">
        <v>13</v>
      </c>
    </row>
    <row r="57" spans="1:5" ht="12.75">
      <c r="A57" s="28" t="s">
        <v>40</v>
      </c>
      <c r="E57" s="29" t="s">
        <v>432</v>
      </c>
    </row>
    <row r="58" spans="1:5" ht="38.25">
      <c r="A58" s="30" t="s">
        <v>42</v>
      </c>
      <c r="E58" s="31" t="s">
        <v>441</v>
      </c>
    </row>
    <row r="59" spans="1:5" ht="51">
      <c r="A59" t="s">
        <v>44</v>
      </c>
      <c r="E59" s="29" t="s">
        <v>206</v>
      </c>
    </row>
    <row r="60" spans="1:16" ht="12.75">
      <c r="A60" s="19" t="s">
        <v>35</v>
      </c>
      <c s="23" t="s">
        <v>135</v>
      </c>
      <c s="23" t="s">
        <v>442</v>
      </c>
      <c s="19" t="s">
        <v>37</v>
      </c>
      <c s="24" t="s">
        <v>443</v>
      </c>
      <c s="25" t="s">
        <v>126</v>
      </c>
      <c s="26">
        <v>90</v>
      </c>
      <c s="27">
        <v>0</v>
      </c>
      <c s="27">
        <f>ROUND(ROUND(H60,2)*ROUND(G60,3),2)</f>
      </c>
      <c r="O60">
        <f>(I60*21)/100</f>
      </c>
      <c t="s">
        <v>13</v>
      </c>
    </row>
    <row r="61" spans="1:5" ht="12.75">
      <c r="A61" s="28" t="s">
        <v>40</v>
      </c>
      <c r="E61" s="29" t="s">
        <v>444</v>
      </c>
    </row>
    <row r="62" spans="1:5" ht="12.75">
      <c r="A62" s="30" t="s">
        <v>42</v>
      </c>
      <c r="E62" s="31" t="s">
        <v>445</v>
      </c>
    </row>
    <row r="63" spans="1:5" ht="38.25">
      <c r="A63" t="s">
        <v>44</v>
      </c>
      <c r="E63" s="29" t="s">
        <v>446</v>
      </c>
    </row>
    <row r="64" spans="1:16" ht="12.75">
      <c r="A64" s="19" t="s">
        <v>35</v>
      </c>
      <c s="23" t="s">
        <v>140</v>
      </c>
      <c s="23" t="s">
        <v>239</v>
      </c>
      <c s="19" t="s">
        <v>37</v>
      </c>
      <c s="24" t="s">
        <v>240</v>
      </c>
      <c s="25" t="s">
        <v>126</v>
      </c>
      <c s="26">
        <v>214</v>
      </c>
      <c s="27">
        <v>0</v>
      </c>
      <c s="27">
        <f>ROUND(ROUND(H64,2)*ROUND(G64,3),2)</f>
      </c>
      <c r="O64">
        <f>(I64*21)/100</f>
      </c>
      <c t="s">
        <v>13</v>
      </c>
    </row>
    <row r="65" spans="1:5" ht="12.75">
      <c r="A65" s="28" t="s">
        <v>40</v>
      </c>
      <c r="E65" s="29" t="s">
        <v>432</v>
      </c>
    </row>
    <row r="66" spans="1:5" ht="12.75">
      <c r="A66" s="30" t="s">
        <v>42</v>
      </c>
      <c r="E66" s="31" t="s">
        <v>447</v>
      </c>
    </row>
    <row r="67" spans="1:5" ht="140.25">
      <c r="A67" t="s">
        <v>44</v>
      </c>
      <c r="E67" s="29" t="s">
        <v>228</v>
      </c>
    </row>
    <row r="68" spans="1:18" ht="12.75" customHeight="1">
      <c r="A68" s="5" t="s">
        <v>33</v>
      </c>
      <c s="5"/>
      <c s="35" t="s">
        <v>66</v>
      </c>
      <c s="5"/>
      <c s="21" t="s">
        <v>448</v>
      </c>
      <c s="5"/>
      <c s="5"/>
      <c s="5"/>
      <c s="36">
        <f>0+Q68</f>
      </c>
      <c r="O68">
        <f>0+R68</f>
      </c>
      <c r="Q68">
        <f>0+I69</f>
      </c>
      <c>
        <f>0+O69</f>
      </c>
    </row>
    <row r="69" spans="1:16" ht="12.75">
      <c r="A69" s="19" t="s">
        <v>35</v>
      </c>
      <c s="23" t="s">
        <v>145</v>
      </c>
      <c s="23" t="s">
        <v>449</v>
      </c>
      <c s="19" t="s">
        <v>37</v>
      </c>
      <c s="24" t="s">
        <v>450</v>
      </c>
      <c s="25" t="s">
        <v>83</v>
      </c>
      <c s="26">
        <v>118.864</v>
      </c>
      <c s="27">
        <v>0</v>
      </c>
      <c s="27">
        <f>ROUND(ROUND(H69,2)*ROUND(G69,3),2)</f>
      </c>
      <c r="O69">
        <f>(I69*21)/100</f>
      </c>
      <c t="s">
        <v>13</v>
      </c>
    </row>
    <row r="70" spans="1:5" ht="12.75">
      <c r="A70" s="28" t="s">
        <v>40</v>
      </c>
      <c r="E70" s="29" t="s">
        <v>451</v>
      </c>
    </row>
    <row r="71" spans="1:5" ht="12.75">
      <c r="A71" s="30" t="s">
        <v>42</v>
      </c>
      <c r="E71" s="31" t="s">
        <v>452</v>
      </c>
    </row>
    <row r="72" spans="1:5" ht="102">
      <c r="A72" t="s">
        <v>44</v>
      </c>
      <c r="E72" s="29" t="s">
        <v>453</v>
      </c>
    </row>
    <row r="73" spans="1:18" ht="12.75" customHeight="1">
      <c r="A73" s="5" t="s">
        <v>33</v>
      </c>
      <c s="5"/>
      <c s="35" t="s">
        <v>30</v>
      </c>
      <c s="5"/>
      <c s="21" t="s">
        <v>259</v>
      </c>
      <c s="5"/>
      <c s="5"/>
      <c s="5"/>
      <c s="36">
        <f>0+Q73</f>
      </c>
      <c r="O73">
        <f>0+R73</f>
      </c>
      <c r="Q73">
        <f>0+I74</f>
      </c>
      <c>
        <f>0+O74</f>
      </c>
    </row>
    <row r="74" spans="1:16" ht="12.75">
      <c r="A74" s="19" t="s">
        <v>35</v>
      </c>
      <c s="23" t="s">
        <v>149</v>
      </c>
      <c s="23" t="s">
        <v>301</v>
      </c>
      <c s="19" t="s">
        <v>37</v>
      </c>
      <c s="24" t="s">
        <v>302</v>
      </c>
      <c s="25" t="s">
        <v>104</v>
      </c>
      <c s="26">
        <v>85</v>
      </c>
      <c s="27">
        <v>0</v>
      </c>
      <c s="27">
        <f>ROUND(ROUND(H74,2)*ROUND(G74,3),2)</f>
      </c>
      <c r="O74">
        <f>(I74*21)/100</f>
      </c>
      <c t="s">
        <v>13</v>
      </c>
    </row>
    <row r="75" spans="1:5" ht="12.75">
      <c r="A75" s="28" t="s">
        <v>40</v>
      </c>
      <c r="E75" s="29" t="s">
        <v>432</v>
      </c>
    </row>
    <row r="76" spans="1:5" ht="12.75">
      <c r="A76" s="30" t="s">
        <v>42</v>
      </c>
      <c r="E76" s="31" t="s">
        <v>454</v>
      </c>
    </row>
    <row r="77" spans="1:5" ht="38.25">
      <c r="A77" t="s">
        <v>44</v>
      </c>
      <c r="E77" s="29" t="s">
        <v>303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0+O8+O17+O34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455</v>
      </c>
      <c s="32">
        <f>0+I8+I17+I34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455</v>
      </c>
      <c s="5"/>
      <c s="14" t="s">
        <v>456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0+I9+I13</f>
      </c>
      <c>
        <f>0+O9+O13</f>
      </c>
    </row>
    <row r="9" spans="1:16" ht="25.5">
      <c r="A9" s="19" t="s">
        <v>35</v>
      </c>
      <c s="23" t="s">
        <v>19</v>
      </c>
      <c s="23" t="s">
        <v>81</v>
      </c>
      <c s="19" t="s">
        <v>37</v>
      </c>
      <c s="24" t="s">
        <v>82</v>
      </c>
      <c s="25" t="s">
        <v>83</v>
      </c>
      <c s="26">
        <v>117.504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12.75">
      <c r="A10" s="28" t="s">
        <v>40</v>
      </c>
      <c r="E10" s="29" t="s">
        <v>408</v>
      </c>
    </row>
    <row r="11" spans="1:5" ht="12.75">
      <c r="A11" s="30" t="s">
        <v>42</v>
      </c>
      <c r="E11" s="31" t="s">
        <v>457</v>
      </c>
    </row>
    <row r="12" spans="1:5" ht="140.25">
      <c r="A12" t="s">
        <v>44</v>
      </c>
      <c r="E12" s="29" t="s">
        <v>86</v>
      </c>
    </row>
    <row r="13" spans="1:16" ht="12.75">
      <c r="A13" s="19" t="s">
        <v>35</v>
      </c>
      <c s="23" t="s">
        <v>13</v>
      </c>
      <c s="23" t="s">
        <v>458</v>
      </c>
      <c s="19" t="s">
        <v>37</v>
      </c>
      <c s="24" t="s">
        <v>459</v>
      </c>
      <c s="25" t="s">
        <v>39</v>
      </c>
      <c s="26">
        <v>1</v>
      </c>
      <c s="27">
        <v>0</v>
      </c>
      <c s="27">
        <f>ROUND(ROUND(H13,2)*ROUND(G13,3),2)</f>
      </c>
      <c r="O13">
        <f>(I13*21)/100</f>
      </c>
      <c t="s">
        <v>13</v>
      </c>
    </row>
    <row r="14" spans="1:5" ht="63.75">
      <c r="A14" s="28" t="s">
        <v>40</v>
      </c>
      <c r="E14" s="29" t="s">
        <v>460</v>
      </c>
    </row>
    <row r="15" spans="1:5" ht="12.75">
      <c r="A15" s="30" t="s">
        <v>42</v>
      </c>
      <c r="E15" s="31" t="s">
        <v>461</v>
      </c>
    </row>
    <row r="16" spans="1:5" ht="12.75">
      <c r="A16" t="s">
        <v>44</v>
      </c>
      <c r="E16" s="29" t="s">
        <v>462</v>
      </c>
    </row>
    <row r="17" spans="1:18" ht="12.75" customHeight="1">
      <c r="A17" s="5" t="s">
        <v>33</v>
      </c>
      <c s="5"/>
      <c s="35" t="s">
        <v>19</v>
      </c>
      <c s="5"/>
      <c s="21" t="s">
        <v>93</v>
      </c>
      <c s="5"/>
      <c s="5"/>
      <c s="5"/>
      <c s="36">
        <f>0+Q17</f>
      </c>
      <c r="O17">
        <f>0+R17</f>
      </c>
      <c r="Q17">
        <f>0+I18+I22+I26+I30</f>
      </c>
      <c>
        <f>0+O18+O22+O26+O30</f>
      </c>
    </row>
    <row r="18" spans="1:16" ht="25.5">
      <c r="A18" s="19" t="s">
        <v>35</v>
      </c>
      <c s="23" t="s">
        <v>12</v>
      </c>
      <c s="23" t="s">
        <v>94</v>
      </c>
      <c s="19" t="s">
        <v>37</v>
      </c>
      <c s="24" t="s">
        <v>95</v>
      </c>
      <c s="25" t="s">
        <v>96</v>
      </c>
      <c s="26">
        <v>69.12</v>
      </c>
      <c s="27">
        <v>0</v>
      </c>
      <c s="27">
        <f>ROUND(ROUND(H18,2)*ROUND(G18,3),2)</f>
      </c>
      <c r="O18">
        <f>(I18*21)/100</f>
      </c>
      <c t="s">
        <v>13</v>
      </c>
    </row>
    <row r="19" spans="1:5" ht="51">
      <c r="A19" s="28" t="s">
        <v>40</v>
      </c>
      <c r="E19" s="29" t="s">
        <v>463</v>
      </c>
    </row>
    <row r="20" spans="1:5" ht="12.75">
      <c r="A20" s="30" t="s">
        <v>42</v>
      </c>
      <c r="E20" s="31" t="s">
        <v>464</v>
      </c>
    </row>
    <row r="21" spans="1:5" ht="63.75">
      <c r="A21" t="s">
        <v>44</v>
      </c>
      <c r="E21" s="29" t="s">
        <v>99</v>
      </c>
    </row>
    <row r="22" spans="1:16" ht="25.5">
      <c r="A22" s="19" t="s">
        <v>35</v>
      </c>
      <c s="23" t="s">
        <v>23</v>
      </c>
      <c s="23" t="s">
        <v>465</v>
      </c>
      <c s="19" t="s">
        <v>37</v>
      </c>
      <c s="24" t="s">
        <v>466</v>
      </c>
      <c s="25" t="s">
        <v>96</v>
      </c>
      <c s="26">
        <v>109.95</v>
      </c>
      <c s="27">
        <v>0</v>
      </c>
      <c s="27">
        <f>ROUND(ROUND(H22,2)*ROUND(G22,3),2)</f>
      </c>
      <c r="O22">
        <f>(I22*21)/100</f>
      </c>
      <c t="s">
        <v>13</v>
      </c>
    </row>
    <row r="23" spans="1:5" ht="63.75">
      <c r="A23" s="28" t="s">
        <v>40</v>
      </c>
      <c r="E23" s="29" t="s">
        <v>467</v>
      </c>
    </row>
    <row r="24" spans="1:5" ht="38.25">
      <c r="A24" s="30" t="s">
        <v>42</v>
      </c>
      <c r="E24" s="31" t="s">
        <v>468</v>
      </c>
    </row>
    <row r="25" spans="1:5" ht="63.75">
      <c r="A25" t="s">
        <v>44</v>
      </c>
      <c r="E25" s="29" t="s">
        <v>99</v>
      </c>
    </row>
    <row r="26" spans="1:16" ht="12.75">
      <c r="A26" s="19" t="s">
        <v>35</v>
      </c>
      <c s="23" t="s">
        <v>25</v>
      </c>
      <c s="23" t="s">
        <v>160</v>
      </c>
      <c s="19" t="s">
        <v>37</v>
      </c>
      <c s="24" t="s">
        <v>161</v>
      </c>
      <c s="25" t="s">
        <v>96</v>
      </c>
      <c s="26">
        <v>69.12</v>
      </c>
      <c s="27">
        <v>0</v>
      </c>
      <c s="27">
        <f>ROUND(ROUND(H26,2)*ROUND(G26,3),2)</f>
      </c>
      <c r="O26">
        <f>(I26*21)/100</f>
      </c>
      <c t="s">
        <v>13</v>
      </c>
    </row>
    <row r="27" spans="1:5" ht="12.75">
      <c r="A27" s="28" t="s">
        <v>40</v>
      </c>
      <c r="E27" s="29" t="s">
        <v>162</v>
      </c>
    </row>
    <row r="28" spans="1:5" ht="12.75">
      <c r="A28" s="30" t="s">
        <v>42</v>
      </c>
      <c r="E28" s="31" t="s">
        <v>469</v>
      </c>
    </row>
    <row r="29" spans="1:5" ht="191.25">
      <c r="A29" t="s">
        <v>44</v>
      </c>
      <c r="E29" s="29" t="s">
        <v>164</v>
      </c>
    </row>
    <row r="30" spans="1:16" ht="12.75">
      <c r="A30" s="19" t="s">
        <v>35</v>
      </c>
      <c s="23" t="s">
        <v>27</v>
      </c>
      <c s="23" t="s">
        <v>184</v>
      </c>
      <c s="19" t="s">
        <v>37</v>
      </c>
      <c s="24" t="s">
        <v>185</v>
      </c>
      <c s="25" t="s">
        <v>126</v>
      </c>
      <c s="26">
        <v>230.4</v>
      </c>
      <c s="27">
        <v>0</v>
      </c>
      <c s="27">
        <f>ROUND(ROUND(H30,2)*ROUND(G30,3),2)</f>
      </c>
      <c r="O30">
        <f>(I30*21)/100</f>
      </c>
      <c t="s">
        <v>13</v>
      </c>
    </row>
    <row r="31" spans="1:5" ht="12.75">
      <c r="A31" s="28" t="s">
        <v>40</v>
      </c>
      <c r="E31" s="29" t="s">
        <v>470</v>
      </c>
    </row>
    <row r="32" spans="1:5" ht="12.75">
      <c r="A32" s="30" t="s">
        <v>42</v>
      </c>
      <c r="E32" s="31" t="s">
        <v>471</v>
      </c>
    </row>
    <row r="33" spans="1:5" ht="25.5">
      <c r="A33" t="s">
        <v>44</v>
      </c>
      <c r="E33" s="29" t="s">
        <v>188</v>
      </c>
    </row>
    <row r="34" spans="1:18" ht="12.75" customHeight="1">
      <c r="A34" s="5" t="s">
        <v>33</v>
      </c>
      <c s="5"/>
      <c s="35" t="s">
        <v>25</v>
      </c>
      <c s="5"/>
      <c s="21" t="s">
        <v>201</v>
      </c>
      <c s="5"/>
      <c s="5"/>
      <c s="5"/>
      <c s="36">
        <f>0+Q34</f>
      </c>
      <c r="O34">
        <f>0+R34</f>
      </c>
      <c r="Q34">
        <f>0+I35+I39+I43+I47</f>
      </c>
      <c>
        <f>0+O35+O39+O43+O47</f>
      </c>
    </row>
    <row r="35" spans="1:16" ht="12.75">
      <c r="A35" s="19" t="s">
        <v>35</v>
      </c>
      <c s="23" t="s">
        <v>66</v>
      </c>
      <c s="23" t="s">
        <v>472</v>
      </c>
      <c s="19" t="s">
        <v>37</v>
      </c>
      <c s="24" t="s">
        <v>473</v>
      </c>
      <c s="25" t="s">
        <v>96</v>
      </c>
      <c s="26">
        <v>69.12</v>
      </c>
      <c s="27">
        <v>0</v>
      </c>
      <c s="27">
        <f>ROUND(ROUND(H35,2)*ROUND(G35,3),2)</f>
      </c>
      <c r="O35">
        <f>(I35*21)/100</f>
      </c>
      <c t="s">
        <v>13</v>
      </c>
    </row>
    <row r="36" spans="1:5" ht="63.75">
      <c r="A36" s="28" t="s">
        <v>40</v>
      </c>
      <c r="E36" s="29" t="s">
        <v>474</v>
      </c>
    </row>
    <row r="37" spans="1:5" ht="12.75">
      <c r="A37" s="30" t="s">
        <v>42</v>
      </c>
      <c r="E37" s="31" t="s">
        <v>475</v>
      </c>
    </row>
    <row r="38" spans="1:5" ht="51">
      <c r="A38" t="s">
        <v>44</v>
      </c>
      <c r="E38" s="29" t="s">
        <v>206</v>
      </c>
    </row>
    <row r="39" spans="1:16" ht="12.75">
      <c r="A39" s="19" t="s">
        <v>35</v>
      </c>
      <c s="23" t="s">
        <v>73</v>
      </c>
      <c s="23" t="s">
        <v>213</v>
      </c>
      <c s="19" t="s">
        <v>37</v>
      </c>
      <c s="24" t="s">
        <v>214</v>
      </c>
      <c s="25" t="s">
        <v>126</v>
      </c>
      <c s="26">
        <v>3129.6</v>
      </c>
      <c s="27">
        <v>0</v>
      </c>
      <c s="27">
        <f>ROUND(ROUND(H39,2)*ROUND(G39,3),2)</f>
      </c>
      <c r="O39">
        <f>(I39*21)/100</f>
      </c>
      <c t="s">
        <v>13</v>
      </c>
    </row>
    <row r="40" spans="1:5" ht="25.5">
      <c r="A40" s="28" t="s">
        <v>40</v>
      </c>
      <c r="E40" s="29" t="s">
        <v>476</v>
      </c>
    </row>
    <row r="41" spans="1:5" ht="38.25">
      <c r="A41" s="30" t="s">
        <v>42</v>
      </c>
      <c r="E41" s="31" t="s">
        <v>477</v>
      </c>
    </row>
    <row r="42" spans="1:5" ht="51">
      <c r="A42" t="s">
        <v>44</v>
      </c>
      <c r="E42" s="29" t="s">
        <v>216</v>
      </c>
    </row>
    <row r="43" spans="1:16" ht="12.75">
      <c r="A43" s="19" t="s">
        <v>35</v>
      </c>
      <c s="23" t="s">
        <v>30</v>
      </c>
      <c s="23" t="s">
        <v>478</v>
      </c>
      <c s="19" t="s">
        <v>37</v>
      </c>
      <c s="24" t="s">
        <v>479</v>
      </c>
      <c s="25" t="s">
        <v>96</v>
      </c>
      <c s="26">
        <v>76.8</v>
      </c>
      <c s="27">
        <v>0</v>
      </c>
      <c s="27">
        <f>ROUND(ROUND(H43,2)*ROUND(G43,3),2)</f>
      </c>
      <c r="O43">
        <f>(I43*21)/100</f>
      </c>
      <c t="s">
        <v>13</v>
      </c>
    </row>
    <row r="44" spans="1:5" ht="38.25">
      <c r="A44" s="28" t="s">
        <v>40</v>
      </c>
      <c r="E44" s="29" t="s">
        <v>480</v>
      </c>
    </row>
    <row r="45" spans="1:5" ht="12.75">
      <c r="A45" s="30" t="s">
        <v>42</v>
      </c>
      <c r="E45" s="31" t="s">
        <v>481</v>
      </c>
    </row>
    <row r="46" spans="1:5" ht="204">
      <c r="A46" t="s">
        <v>44</v>
      </c>
      <c r="E46" s="29" t="s">
        <v>482</v>
      </c>
    </row>
    <row r="47" spans="1:16" ht="12.75">
      <c r="A47" s="19" t="s">
        <v>35</v>
      </c>
      <c s="23" t="s">
        <v>32</v>
      </c>
      <c s="23" t="s">
        <v>483</v>
      </c>
      <c s="19" t="s">
        <v>37</v>
      </c>
      <c s="24" t="s">
        <v>484</v>
      </c>
      <c s="25" t="s">
        <v>96</v>
      </c>
      <c s="26">
        <v>33.15</v>
      </c>
      <c s="27">
        <v>0</v>
      </c>
      <c s="27">
        <f>ROUND(ROUND(H47,2)*ROUND(G47,3),2)</f>
      </c>
      <c r="O47">
        <f>(I47*21)/100</f>
      </c>
      <c t="s">
        <v>13</v>
      </c>
    </row>
    <row r="48" spans="1:5" ht="38.25">
      <c r="A48" s="28" t="s">
        <v>40</v>
      </c>
      <c r="E48" s="29" t="s">
        <v>485</v>
      </c>
    </row>
    <row r="49" spans="1:5" ht="12.75">
      <c r="A49" s="30" t="s">
        <v>42</v>
      </c>
      <c r="E49" s="31" t="s">
        <v>486</v>
      </c>
    </row>
    <row r="50" spans="1:5" ht="204">
      <c r="A50" t="s">
        <v>44</v>
      </c>
      <c r="E50" s="29" t="s">
        <v>482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7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0+O8+O13+O50+O55+O68+O73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487</v>
      </c>
      <c s="32">
        <f>0+I8+I13+I50+I55+I68+I73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487</v>
      </c>
      <c s="5"/>
      <c s="14" t="s">
        <v>488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</f>
      </c>
      <c>
        <f>0+O9</f>
      </c>
    </row>
    <row r="9" spans="1:16" ht="25.5">
      <c r="A9" s="19" t="s">
        <v>35</v>
      </c>
      <c s="23" t="s">
        <v>19</v>
      </c>
      <c s="23" t="s">
        <v>81</v>
      </c>
      <c s="19" t="s">
        <v>37</v>
      </c>
      <c s="24" t="s">
        <v>82</v>
      </c>
      <c s="25" t="s">
        <v>83</v>
      </c>
      <c s="26">
        <v>169.83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12.75">
      <c r="A10" s="28" t="s">
        <v>40</v>
      </c>
      <c r="E10" s="29" t="s">
        <v>408</v>
      </c>
    </row>
    <row r="11" spans="1:5" ht="12.75">
      <c r="A11" s="30" t="s">
        <v>42</v>
      </c>
      <c r="E11" s="31" t="s">
        <v>489</v>
      </c>
    </row>
    <row r="12" spans="1:5" ht="140.25">
      <c r="A12" t="s">
        <v>44</v>
      </c>
      <c r="E12" s="29" t="s">
        <v>86</v>
      </c>
    </row>
    <row r="13" spans="1:18" ht="12.75" customHeight="1">
      <c r="A13" s="5" t="s">
        <v>33</v>
      </c>
      <c s="5"/>
      <c s="35" t="s">
        <v>19</v>
      </c>
      <c s="5"/>
      <c s="21" t="s">
        <v>93</v>
      </c>
      <c s="5"/>
      <c s="5"/>
      <c s="5"/>
      <c s="36">
        <f>0+Q13</f>
      </c>
      <c r="O13">
        <f>0+R13</f>
      </c>
      <c r="Q13">
        <f>0+I14+I18+I22+I26+I30+I34+I38+I42+I46</f>
      </c>
      <c>
        <f>0+O14+O18+O22+O26+O30+O34+O38+O42+O46</f>
      </c>
    </row>
    <row r="14" spans="1:16" ht="25.5">
      <c r="A14" s="19" t="s">
        <v>35</v>
      </c>
      <c s="23" t="s">
        <v>13</v>
      </c>
      <c s="23" t="s">
        <v>94</v>
      </c>
      <c s="19" t="s">
        <v>37</v>
      </c>
      <c s="24" t="s">
        <v>95</v>
      </c>
      <c s="25" t="s">
        <v>96</v>
      </c>
      <c s="26">
        <v>99.9</v>
      </c>
      <c s="27">
        <v>0</v>
      </c>
      <c s="27">
        <f>ROUND(ROUND(H14,2)*ROUND(G14,3),2)</f>
      </c>
      <c r="O14">
        <f>(I14*21)/100</f>
      </c>
      <c t="s">
        <v>13</v>
      </c>
    </row>
    <row r="15" spans="1:5" ht="12.75">
      <c r="A15" s="28" t="s">
        <v>40</v>
      </c>
      <c r="E15" s="29" t="s">
        <v>410</v>
      </c>
    </row>
    <row r="16" spans="1:5" ht="38.25">
      <c r="A16" s="30" t="s">
        <v>42</v>
      </c>
      <c r="E16" s="31" t="s">
        <v>490</v>
      </c>
    </row>
    <row r="17" spans="1:5" ht="63.75">
      <c r="A17" t="s">
        <v>44</v>
      </c>
      <c r="E17" s="29" t="s">
        <v>99</v>
      </c>
    </row>
    <row r="18" spans="1:16" ht="12.75">
      <c r="A18" s="19" t="s">
        <v>35</v>
      </c>
      <c s="23" t="s">
        <v>12</v>
      </c>
      <c s="23" t="s">
        <v>107</v>
      </c>
      <c s="19" t="s">
        <v>37</v>
      </c>
      <c s="24" t="s">
        <v>108</v>
      </c>
      <c s="25" t="s">
        <v>96</v>
      </c>
      <c s="26">
        <v>15.6</v>
      </c>
      <c s="27">
        <v>0</v>
      </c>
      <c s="27">
        <f>ROUND(ROUND(H18,2)*ROUND(G18,3),2)</f>
      </c>
      <c r="O18">
        <f>(I18*21)/100</f>
      </c>
      <c t="s">
        <v>13</v>
      </c>
    </row>
    <row r="19" spans="1:5" ht="38.25">
      <c r="A19" s="28" t="s">
        <v>40</v>
      </c>
      <c r="E19" s="29" t="s">
        <v>412</v>
      </c>
    </row>
    <row r="20" spans="1:5" ht="12.75">
      <c r="A20" s="30" t="s">
        <v>42</v>
      </c>
      <c r="E20" s="31" t="s">
        <v>491</v>
      </c>
    </row>
    <row r="21" spans="1:5" ht="63.75">
      <c r="A21" t="s">
        <v>44</v>
      </c>
      <c r="E21" s="29" t="s">
        <v>99</v>
      </c>
    </row>
    <row r="22" spans="1:16" ht="12.75">
      <c r="A22" s="19" t="s">
        <v>35</v>
      </c>
      <c s="23" t="s">
        <v>23</v>
      </c>
      <c s="23" t="s">
        <v>113</v>
      </c>
      <c s="19" t="s">
        <v>37</v>
      </c>
      <c s="24" t="s">
        <v>114</v>
      </c>
      <c s="25" t="s">
        <v>104</v>
      </c>
      <c s="26">
        <v>68</v>
      </c>
      <c s="27">
        <v>0</v>
      </c>
      <c s="27">
        <f>ROUND(ROUND(H22,2)*ROUND(G22,3),2)</f>
      </c>
      <c r="O22">
        <f>(I22*21)/100</f>
      </c>
      <c t="s">
        <v>13</v>
      </c>
    </row>
    <row r="23" spans="1:5" ht="25.5">
      <c r="A23" s="28" t="s">
        <v>40</v>
      </c>
      <c r="E23" s="29" t="s">
        <v>414</v>
      </c>
    </row>
    <row r="24" spans="1:5" ht="12.75">
      <c r="A24" s="30" t="s">
        <v>42</v>
      </c>
      <c r="E24" s="31" t="s">
        <v>492</v>
      </c>
    </row>
    <row r="25" spans="1:5" ht="25.5">
      <c r="A25" t="s">
        <v>44</v>
      </c>
      <c r="E25" s="29" t="s">
        <v>117</v>
      </c>
    </row>
    <row r="26" spans="1:16" ht="12.75">
      <c r="A26" s="19" t="s">
        <v>35</v>
      </c>
      <c s="23" t="s">
        <v>25</v>
      </c>
      <c s="23" t="s">
        <v>416</v>
      </c>
      <c s="19" t="s">
        <v>37</v>
      </c>
      <c s="24" t="s">
        <v>417</v>
      </c>
      <c s="25" t="s">
        <v>96</v>
      </c>
      <c s="26">
        <v>83.55</v>
      </c>
      <c s="27">
        <v>0</v>
      </c>
      <c s="27">
        <f>ROUND(ROUND(H26,2)*ROUND(G26,3),2)</f>
      </c>
      <c r="O26">
        <f>(I26*21)/100</f>
      </c>
      <c t="s">
        <v>13</v>
      </c>
    </row>
    <row r="27" spans="1:5" ht="12.75">
      <c r="A27" s="28" t="s">
        <v>40</v>
      </c>
      <c r="E27" s="29" t="s">
        <v>418</v>
      </c>
    </row>
    <row r="28" spans="1:5" ht="12.75">
      <c r="A28" s="30" t="s">
        <v>42</v>
      </c>
      <c r="E28" s="31" t="s">
        <v>493</v>
      </c>
    </row>
    <row r="29" spans="1:5" ht="38.25">
      <c r="A29" t="s">
        <v>44</v>
      </c>
      <c r="E29" s="29" t="s">
        <v>420</v>
      </c>
    </row>
    <row r="30" spans="1:16" ht="12.75">
      <c r="A30" s="19" t="s">
        <v>35</v>
      </c>
      <c s="23" t="s">
        <v>27</v>
      </c>
      <c s="23" t="s">
        <v>118</v>
      </c>
      <c s="19" t="s">
        <v>37</v>
      </c>
      <c s="24" t="s">
        <v>119</v>
      </c>
      <c s="25" t="s">
        <v>96</v>
      </c>
      <c s="26">
        <v>64.055</v>
      </c>
      <c s="27">
        <v>0</v>
      </c>
      <c s="27">
        <f>ROUND(ROUND(H30,2)*ROUND(G30,3),2)</f>
      </c>
      <c r="O30">
        <f>(I30*21)/100</f>
      </c>
      <c t="s">
        <v>13</v>
      </c>
    </row>
    <row r="31" spans="1:5" ht="12.75">
      <c r="A31" s="28" t="s">
        <v>40</v>
      </c>
      <c r="E31" s="29" t="s">
        <v>421</v>
      </c>
    </row>
    <row r="32" spans="1:5" ht="12.75">
      <c r="A32" s="30" t="s">
        <v>42</v>
      </c>
      <c r="E32" s="31" t="s">
        <v>494</v>
      </c>
    </row>
    <row r="33" spans="1:5" ht="369.75">
      <c r="A33" t="s">
        <v>44</v>
      </c>
      <c r="E33" s="29" t="s">
        <v>122</v>
      </c>
    </row>
    <row r="34" spans="1:16" ht="12.75">
      <c r="A34" s="19" t="s">
        <v>35</v>
      </c>
      <c s="23" t="s">
        <v>66</v>
      </c>
      <c s="23" t="s">
        <v>160</v>
      </c>
      <c s="19" t="s">
        <v>37</v>
      </c>
      <c s="24" t="s">
        <v>161</v>
      </c>
      <c s="25" t="s">
        <v>96</v>
      </c>
      <c s="26">
        <v>228.01</v>
      </c>
      <c s="27">
        <v>0</v>
      </c>
      <c s="27">
        <f>ROUND(ROUND(H34,2)*ROUND(G34,3),2)</f>
      </c>
      <c r="O34">
        <f>(I34*21)/100</f>
      </c>
      <c t="s">
        <v>13</v>
      </c>
    </row>
    <row r="35" spans="1:5" ht="12.75">
      <c r="A35" s="28" t="s">
        <v>40</v>
      </c>
      <c r="E35" s="29" t="s">
        <v>162</v>
      </c>
    </row>
    <row r="36" spans="1:5" ht="51">
      <c r="A36" s="30" t="s">
        <v>42</v>
      </c>
      <c r="E36" s="31" t="s">
        <v>495</v>
      </c>
    </row>
    <row r="37" spans="1:5" ht="191.25">
      <c r="A37" t="s">
        <v>44</v>
      </c>
      <c r="E37" s="29" t="s">
        <v>164</v>
      </c>
    </row>
    <row r="38" spans="1:16" ht="12.75">
      <c r="A38" s="19" t="s">
        <v>35</v>
      </c>
      <c s="23" t="s">
        <v>73</v>
      </c>
      <c s="23" t="s">
        <v>184</v>
      </c>
      <c s="19" t="s">
        <v>37</v>
      </c>
      <c s="24" t="s">
        <v>185</v>
      </c>
      <c s="25" t="s">
        <v>126</v>
      </c>
      <c s="26">
        <v>278.5</v>
      </c>
      <c s="27">
        <v>0</v>
      </c>
      <c s="27">
        <f>ROUND(ROUND(H38,2)*ROUND(G38,3),2)</f>
      </c>
      <c r="O38">
        <f>(I38*21)/100</f>
      </c>
      <c t="s">
        <v>13</v>
      </c>
    </row>
    <row r="39" spans="1:5" ht="12.75">
      <c r="A39" s="28" t="s">
        <v>40</v>
      </c>
      <c r="E39" s="29" t="s">
        <v>424</v>
      </c>
    </row>
    <row r="40" spans="1:5" ht="12.75">
      <c r="A40" s="30" t="s">
        <v>42</v>
      </c>
      <c r="E40" s="31" t="s">
        <v>496</v>
      </c>
    </row>
    <row r="41" spans="1:5" ht="25.5">
      <c r="A41" t="s">
        <v>44</v>
      </c>
      <c r="E41" s="29" t="s">
        <v>188</v>
      </c>
    </row>
    <row r="42" spans="1:16" ht="12.75">
      <c r="A42" s="19" t="s">
        <v>35</v>
      </c>
      <c s="23" t="s">
        <v>30</v>
      </c>
      <c s="23" t="s">
        <v>426</v>
      </c>
      <c s="19" t="s">
        <v>37</v>
      </c>
      <c s="24" t="s">
        <v>427</v>
      </c>
      <c s="25" t="s">
        <v>96</v>
      </c>
      <c s="26">
        <v>83.55</v>
      </c>
      <c s="27">
        <v>0</v>
      </c>
      <c s="27">
        <f>ROUND(ROUND(H42,2)*ROUND(G42,3),2)</f>
      </c>
      <c r="O42">
        <f>(I42*21)/100</f>
      </c>
      <c t="s">
        <v>13</v>
      </c>
    </row>
    <row r="43" spans="1:5" ht="25.5">
      <c r="A43" s="28" t="s">
        <v>40</v>
      </c>
      <c r="E43" s="29" t="s">
        <v>428</v>
      </c>
    </row>
    <row r="44" spans="1:5" ht="12.75">
      <c r="A44" s="30" t="s">
        <v>42</v>
      </c>
      <c r="E44" s="31" t="s">
        <v>493</v>
      </c>
    </row>
    <row r="45" spans="1:5" ht="38.25">
      <c r="A45" t="s">
        <v>44</v>
      </c>
      <c r="E45" s="29" t="s">
        <v>429</v>
      </c>
    </row>
    <row r="46" spans="1:16" ht="12.75">
      <c r="A46" s="19" t="s">
        <v>35</v>
      </c>
      <c s="23" t="s">
        <v>32</v>
      </c>
      <c s="23" t="s">
        <v>430</v>
      </c>
      <c s="19" t="s">
        <v>37</v>
      </c>
      <c s="24" t="s">
        <v>431</v>
      </c>
      <c s="25" t="s">
        <v>96</v>
      </c>
      <c s="26">
        <v>83.55</v>
      </c>
      <c s="27">
        <v>0</v>
      </c>
      <c s="27">
        <f>ROUND(ROUND(H46,2)*ROUND(G46,3),2)</f>
      </c>
      <c r="O46">
        <f>(I46*21)/100</f>
      </c>
      <c t="s">
        <v>13</v>
      </c>
    </row>
    <row r="47" spans="1:5" ht="12.75">
      <c r="A47" s="28" t="s">
        <v>40</v>
      </c>
      <c r="E47" s="29" t="s">
        <v>432</v>
      </c>
    </row>
    <row r="48" spans="1:5" ht="12.75">
      <c r="A48" s="30" t="s">
        <v>42</v>
      </c>
      <c r="E48" s="31" t="s">
        <v>497</v>
      </c>
    </row>
    <row r="49" spans="1:5" ht="51">
      <c r="A49" t="s">
        <v>44</v>
      </c>
      <c r="E49" s="29" t="s">
        <v>434</v>
      </c>
    </row>
    <row r="50" spans="1:18" ht="12.75" customHeight="1">
      <c r="A50" s="5" t="s">
        <v>33</v>
      </c>
      <c s="5"/>
      <c s="35" t="s">
        <v>13</v>
      </c>
      <c s="5"/>
      <c s="21" t="s">
        <v>435</v>
      </c>
      <c s="5"/>
      <c s="5"/>
      <c s="5"/>
      <c s="36">
        <f>0+Q50</f>
      </c>
      <c r="O50">
        <f>0+R50</f>
      </c>
      <c r="Q50">
        <f>0+I51</f>
      </c>
      <c>
        <f>0+O51</f>
      </c>
    </row>
    <row r="51" spans="1:16" ht="12.75">
      <c r="A51" s="19" t="s">
        <v>35</v>
      </c>
      <c s="23" t="s">
        <v>123</v>
      </c>
      <c s="23" t="s">
        <v>436</v>
      </c>
      <c s="19" t="s">
        <v>37</v>
      </c>
      <c s="24" t="s">
        <v>437</v>
      </c>
      <c s="25" t="s">
        <v>126</v>
      </c>
      <c s="26">
        <v>297.5</v>
      </c>
      <c s="27">
        <v>0</v>
      </c>
      <c s="27">
        <f>ROUND(ROUND(H51,2)*ROUND(G51,3),2)</f>
      </c>
      <c r="O51">
        <f>(I51*21)/100</f>
      </c>
      <c t="s">
        <v>13</v>
      </c>
    </row>
    <row r="52" spans="1:5" ht="25.5">
      <c r="A52" s="28" t="s">
        <v>40</v>
      </c>
      <c r="E52" s="29" t="s">
        <v>438</v>
      </c>
    </row>
    <row r="53" spans="1:5" ht="12.75">
      <c r="A53" s="30" t="s">
        <v>42</v>
      </c>
      <c r="E53" s="31" t="s">
        <v>498</v>
      </c>
    </row>
    <row r="54" spans="1:5" ht="102">
      <c r="A54" t="s">
        <v>44</v>
      </c>
      <c r="E54" s="29" t="s">
        <v>440</v>
      </c>
    </row>
    <row r="55" spans="1:18" ht="12.75" customHeight="1">
      <c r="A55" s="5" t="s">
        <v>33</v>
      </c>
      <c s="5"/>
      <c s="35" t="s">
        <v>25</v>
      </c>
      <c s="5"/>
      <c s="21" t="s">
        <v>201</v>
      </c>
      <c s="5"/>
      <c s="5"/>
      <c s="5"/>
      <c s="36">
        <f>0+Q55</f>
      </c>
      <c r="O55">
        <f>0+R55</f>
      </c>
      <c r="Q55">
        <f>0+I56+I60+I64</f>
      </c>
      <c>
        <f>0+O56+O60+O64</f>
      </c>
    </row>
    <row r="56" spans="1:16" ht="12.75">
      <c r="A56" s="19" t="s">
        <v>35</v>
      </c>
      <c s="23" t="s">
        <v>130</v>
      </c>
      <c s="23" t="s">
        <v>203</v>
      </c>
      <c s="19" t="s">
        <v>37</v>
      </c>
      <c s="24" t="s">
        <v>204</v>
      </c>
      <c s="25" t="s">
        <v>96</v>
      </c>
      <c s="26">
        <v>99.9</v>
      </c>
      <c s="27">
        <v>0</v>
      </c>
      <c s="27">
        <f>ROUND(ROUND(H56,2)*ROUND(G56,3),2)</f>
      </c>
      <c r="O56">
        <f>(I56*21)/100</f>
      </c>
      <c t="s">
        <v>13</v>
      </c>
    </row>
    <row r="57" spans="1:5" ht="12.75">
      <c r="A57" s="28" t="s">
        <v>40</v>
      </c>
      <c r="E57" s="29" t="s">
        <v>432</v>
      </c>
    </row>
    <row r="58" spans="1:5" ht="38.25">
      <c r="A58" s="30" t="s">
        <v>42</v>
      </c>
      <c r="E58" s="31" t="s">
        <v>499</v>
      </c>
    </row>
    <row r="59" spans="1:5" ht="51">
      <c r="A59" t="s">
        <v>44</v>
      </c>
      <c r="E59" s="29" t="s">
        <v>206</v>
      </c>
    </row>
    <row r="60" spans="1:16" ht="12.75">
      <c r="A60" s="19" t="s">
        <v>35</v>
      </c>
      <c s="23" t="s">
        <v>135</v>
      </c>
      <c s="23" t="s">
        <v>442</v>
      </c>
      <c s="19" t="s">
        <v>37</v>
      </c>
      <c s="24" t="s">
        <v>443</v>
      </c>
      <c s="25" t="s">
        <v>126</v>
      </c>
      <c s="26">
        <v>71.5</v>
      </c>
      <c s="27">
        <v>0</v>
      </c>
      <c s="27">
        <f>ROUND(ROUND(H60,2)*ROUND(G60,3),2)</f>
      </c>
      <c r="O60">
        <f>(I60*21)/100</f>
      </c>
      <c t="s">
        <v>13</v>
      </c>
    </row>
    <row r="61" spans="1:5" ht="12.75">
      <c r="A61" s="28" t="s">
        <v>40</v>
      </c>
      <c r="E61" s="29" t="s">
        <v>444</v>
      </c>
    </row>
    <row r="62" spans="1:5" ht="12.75">
      <c r="A62" s="30" t="s">
        <v>42</v>
      </c>
      <c r="E62" s="31" t="s">
        <v>500</v>
      </c>
    </row>
    <row r="63" spans="1:5" ht="38.25">
      <c r="A63" t="s">
        <v>44</v>
      </c>
      <c r="E63" s="29" t="s">
        <v>446</v>
      </c>
    </row>
    <row r="64" spans="1:16" ht="12.75">
      <c r="A64" s="19" t="s">
        <v>35</v>
      </c>
      <c s="23" t="s">
        <v>140</v>
      </c>
      <c s="23" t="s">
        <v>239</v>
      </c>
      <c s="19" t="s">
        <v>37</v>
      </c>
      <c s="24" t="s">
        <v>240</v>
      </c>
      <c s="25" t="s">
        <v>126</v>
      </c>
      <c s="26">
        <v>195</v>
      </c>
      <c s="27">
        <v>0</v>
      </c>
      <c s="27">
        <f>ROUND(ROUND(H64,2)*ROUND(G64,3),2)</f>
      </c>
      <c r="O64">
        <f>(I64*21)/100</f>
      </c>
      <c t="s">
        <v>13</v>
      </c>
    </row>
    <row r="65" spans="1:5" ht="12.75">
      <c r="A65" s="28" t="s">
        <v>40</v>
      </c>
      <c r="E65" s="29" t="s">
        <v>432</v>
      </c>
    </row>
    <row r="66" spans="1:5" ht="12.75">
      <c r="A66" s="30" t="s">
        <v>42</v>
      </c>
      <c r="E66" s="31" t="s">
        <v>501</v>
      </c>
    </row>
    <row r="67" spans="1:5" ht="140.25">
      <c r="A67" t="s">
        <v>44</v>
      </c>
      <c r="E67" s="29" t="s">
        <v>228</v>
      </c>
    </row>
    <row r="68" spans="1:18" ht="12.75" customHeight="1">
      <c r="A68" s="5" t="s">
        <v>33</v>
      </c>
      <c s="5"/>
      <c s="35" t="s">
        <v>66</v>
      </c>
      <c s="5"/>
      <c s="21" t="s">
        <v>448</v>
      </c>
      <c s="5"/>
      <c s="5"/>
      <c s="5"/>
      <c s="36">
        <f>0+Q68</f>
      </c>
      <c r="O68">
        <f>0+R68</f>
      </c>
      <c r="Q68">
        <f>0+I69</f>
      </c>
      <c>
        <f>0+O69</f>
      </c>
    </row>
    <row r="69" spans="1:16" ht="12.75">
      <c r="A69" s="19" t="s">
        <v>35</v>
      </c>
      <c s="23" t="s">
        <v>145</v>
      </c>
      <c s="23" t="s">
        <v>449</v>
      </c>
      <c s="19" t="s">
        <v>37</v>
      </c>
      <c s="24" t="s">
        <v>450</v>
      </c>
      <c s="25" t="s">
        <v>83</v>
      </c>
      <c s="26">
        <v>108.894</v>
      </c>
      <c s="27">
        <v>0</v>
      </c>
      <c s="27">
        <f>ROUND(ROUND(H69,2)*ROUND(G69,3),2)</f>
      </c>
      <c r="O69">
        <f>(I69*21)/100</f>
      </c>
      <c t="s">
        <v>13</v>
      </c>
    </row>
    <row r="70" spans="1:5" ht="12.75">
      <c r="A70" s="28" t="s">
        <v>40</v>
      </c>
      <c r="E70" s="29" t="s">
        <v>451</v>
      </c>
    </row>
    <row r="71" spans="1:5" ht="12.75">
      <c r="A71" s="30" t="s">
        <v>42</v>
      </c>
      <c r="E71" s="31" t="s">
        <v>502</v>
      </c>
    </row>
    <row r="72" spans="1:5" ht="102">
      <c r="A72" t="s">
        <v>44</v>
      </c>
      <c r="E72" s="29" t="s">
        <v>453</v>
      </c>
    </row>
    <row r="73" spans="1:18" ht="12.75" customHeight="1">
      <c r="A73" s="5" t="s">
        <v>33</v>
      </c>
      <c s="5"/>
      <c s="35" t="s">
        <v>30</v>
      </c>
      <c s="5"/>
      <c s="21" t="s">
        <v>259</v>
      </c>
      <c s="5"/>
      <c s="5"/>
      <c s="5"/>
      <c s="36">
        <f>0+Q73</f>
      </c>
      <c r="O73">
        <f>0+R73</f>
      </c>
      <c r="Q73">
        <f>0+I74</f>
      </c>
      <c>
        <f>0+O74</f>
      </c>
    </row>
    <row r="74" spans="1:16" ht="12.75">
      <c r="A74" s="19" t="s">
        <v>35</v>
      </c>
      <c s="23" t="s">
        <v>149</v>
      </c>
      <c s="23" t="s">
        <v>301</v>
      </c>
      <c s="19" t="s">
        <v>37</v>
      </c>
      <c s="24" t="s">
        <v>302</v>
      </c>
      <c s="25" t="s">
        <v>104</v>
      </c>
      <c s="26">
        <v>68</v>
      </c>
      <c s="27">
        <v>0</v>
      </c>
      <c s="27">
        <f>ROUND(ROUND(H74,2)*ROUND(G74,3),2)</f>
      </c>
      <c r="O74">
        <f>(I74*21)/100</f>
      </c>
      <c t="s">
        <v>13</v>
      </c>
    </row>
    <row r="75" spans="1:5" ht="12.75">
      <c r="A75" s="28" t="s">
        <v>40</v>
      </c>
      <c r="E75" s="29" t="s">
        <v>432</v>
      </c>
    </row>
    <row r="76" spans="1:5" ht="12.75">
      <c r="A76" s="30" t="s">
        <v>42</v>
      </c>
      <c r="E76" s="31" t="s">
        <v>503</v>
      </c>
    </row>
    <row r="77" spans="1:5" ht="38.25">
      <c r="A77" t="s">
        <v>44</v>
      </c>
      <c r="E77" s="29" t="s">
        <v>303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0+O8+O17+O34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504</v>
      </c>
      <c s="32">
        <f>0+I8+I17+I34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504</v>
      </c>
      <c s="5"/>
      <c s="14" t="s">
        <v>505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0+I9+I13</f>
      </c>
      <c>
        <f>0+O9+O13</f>
      </c>
    </row>
    <row r="9" spans="1:16" ht="25.5">
      <c r="A9" s="19" t="s">
        <v>35</v>
      </c>
      <c s="23" t="s">
        <v>19</v>
      </c>
      <c s="23" t="s">
        <v>81</v>
      </c>
      <c s="19" t="s">
        <v>37</v>
      </c>
      <c s="24" t="s">
        <v>82</v>
      </c>
      <c s="25" t="s">
        <v>83</v>
      </c>
      <c s="26">
        <v>27.54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12.75">
      <c r="A10" s="28" t="s">
        <v>40</v>
      </c>
      <c r="E10" s="29" t="s">
        <v>408</v>
      </c>
    </row>
    <row r="11" spans="1:5" ht="12.75">
      <c r="A11" s="30" t="s">
        <v>42</v>
      </c>
      <c r="E11" s="31" t="s">
        <v>506</v>
      </c>
    </row>
    <row r="12" spans="1:5" ht="140.25">
      <c r="A12" t="s">
        <v>44</v>
      </c>
      <c r="E12" s="29" t="s">
        <v>86</v>
      </c>
    </row>
    <row r="13" spans="1:16" ht="12.75">
      <c r="A13" s="19" t="s">
        <v>35</v>
      </c>
      <c s="23" t="s">
        <v>13</v>
      </c>
      <c s="23" t="s">
        <v>458</v>
      </c>
      <c s="19" t="s">
        <v>37</v>
      </c>
      <c s="24" t="s">
        <v>507</v>
      </c>
      <c s="25" t="s">
        <v>39</v>
      </c>
      <c s="26">
        <v>1</v>
      </c>
      <c s="27">
        <v>0</v>
      </c>
      <c s="27">
        <f>ROUND(ROUND(H13,2)*ROUND(G13,3),2)</f>
      </c>
      <c r="O13">
        <f>(I13*21)/100</f>
      </c>
      <c t="s">
        <v>13</v>
      </c>
    </row>
    <row r="14" spans="1:5" ht="63.75">
      <c r="A14" s="28" t="s">
        <v>40</v>
      </c>
      <c r="E14" s="29" t="s">
        <v>460</v>
      </c>
    </row>
    <row r="15" spans="1:5" ht="12.75">
      <c r="A15" s="30" t="s">
        <v>42</v>
      </c>
      <c r="E15" s="31" t="s">
        <v>461</v>
      </c>
    </row>
    <row r="16" spans="1:5" ht="12.75">
      <c r="A16" t="s">
        <v>44</v>
      </c>
      <c r="E16" s="29" t="s">
        <v>462</v>
      </c>
    </row>
    <row r="17" spans="1:18" ht="12.75" customHeight="1">
      <c r="A17" s="5" t="s">
        <v>33</v>
      </c>
      <c s="5"/>
      <c s="35" t="s">
        <v>19</v>
      </c>
      <c s="5"/>
      <c s="21" t="s">
        <v>93</v>
      </c>
      <c s="5"/>
      <c s="5"/>
      <c s="5"/>
      <c s="36">
        <f>0+Q17</f>
      </c>
      <c r="O17">
        <f>0+R17</f>
      </c>
      <c r="Q17">
        <f>0+I18+I22+I26+I30</f>
      </c>
      <c>
        <f>0+O18+O22+O26+O30</f>
      </c>
    </row>
    <row r="18" spans="1:16" ht="25.5">
      <c r="A18" s="19" t="s">
        <v>35</v>
      </c>
      <c s="23" t="s">
        <v>12</v>
      </c>
      <c s="23" t="s">
        <v>94</v>
      </c>
      <c s="19" t="s">
        <v>37</v>
      </c>
      <c s="24" t="s">
        <v>95</v>
      </c>
      <c s="25" t="s">
        <v>96</v>
      </c>
      <c s="26">
        <v>16.2</v>
      </c>
      <c s="27">
        <v>0</v>
      </c>
      <c s="27">
        <f>ROUND(ROUND(H18,2)*ROUND(G18,3),2)</f>
      </c>
      <c r="O18">
        <f>(I18*21)/100</f>
      </c>
      <c t="s">
        <v>13</v>
      </c>
    </row>
    <row r="19" spans="1:5" ht="76.5">
      <c r="A19" s="28" t="s">
        <v>40</v>
      </c>
      <c r="E19" s="29" t="s">
        <v>508</v>
      </c>
    </row>
    <row r="20" spans="1:5" ht="12.75">
      <c r="A20" s="30" t="s">
        <v>42</v>
      </c>
      <c r="E20" s="31" t="s">
        <v>509</v>
      </c>
    </row>
    <row r="21" spans="1:5" ht="63.75">
      <c r="A21" t="s">
        <v>44</v>
      </c>
      <c r="E21" s="29" t="s">
        <v>99</v>
      </c>
    </row>
    <row r="22" spans="1:16" ht="25.5">
      <c r="A22" s="19" t="s">
        <v>35</v>
      </c>
      <c s="23" t="s">
        <v>23</v>
      </c>
      <c s="23" t="s">
        <v>465</v>
      </c>
      <c s="19" t="s">
        <v>37</v>
      </c>
      <c s="24" t="s">
        <v>466</v>
      </c>
      <c s="25" t="s">
        <v>96</v>
      </c>
      <c s="26">
        <v>30.6</v>
      </c>
      <c s="27">
        <v>0</v>
      </c>
      <c s="27">
        <f>ROUND(ROUND(H22,2)*ROUND(G22,3),2)</f>
      </c>
      <c r="O22">
        <f>(I22*21)/100</f>
      </c>
      <c t="s">
        <v>13</v>
      </c>
    </row>
    <row r="23" spans="1:5" ht="89.25">
      <c r="A23" s="28" t="s">
        <v>40</v>
      </c>
      <c r="E23" s="29" t="s">
        <v>510</v>
      </c>
    </row>
    <row r="24" spans="1:5" ht="38.25">
      <c r="A24" s="30" t="s">
        <v>42</v>
      </c>
      <c r="E24" s="31" t="s">
        <v>511</v>
      </c>
    </row>
    <row r="25" spans="1:5" ht="63.75">
      <c r="A25" t="s">
        <v>44</v>
      </c>
      <c r="E25" s="29" t="s">
        <v>99</v>
      </c>
    </row>
    <row r="26" spans="1:16" ht="12.75">
      <c r="A26" s="19" t="s">
        <v>35</v>
      </c>
      <c s="23" t="s">
        <v>25</v>
      </c>
      <c s="23" t="s">
        <v>160</v>
      </c>
      <c s="19" t="s">
        <v>37</v>
      </c>
      <c s="24" t="s">
        <v>161</v>
      </c>
      <c s="25" t="s">
        <v>96</v>
      </c>
      <c s="26">
        <v>16.2</v>
      </c>
      <c s="27">
        <v>0</v>
      </c>
      <c s="27">
        <f>ROUND(ROUND(H26,2)*ROUND(G26,3),2)</f>
      </c>
      <c r="O26">
        <f>(I26*21)/100</f>
      </c>
      <c t="s">
        <v>13</v>
      </c>
    </row>
    <row r="27" spans="1:5" ht="12.75">
      <c r="A27" s="28" t="s">
        <v>40</v>
      </c>
      <c r="E27" s="29" t="s">
        <v>162</v>
      </c>
    </row>
    <row r="28" spans="1:5" ht="12.75">
      <c r="A28" s="30" t="s">
        <v>42</v>
      </c>
      <c r="E28" s="31" t="s">
        <v>512</v>
      </c>
    </row>
    <row r="29" spans="1:5" ht="191.25">
      <c r="A29" t="s">
        <v>44</v>
      </c>
      <c r="E29" s="29" t="s">
        <v>164</v>
      </c>
    </row>
    <row r="30" spans="1:16" ht="12.75">
      <c r="A30" s="19" t="s">
        <v>35</v>
      </c>
      <c s="23" t="s">
        <v>27</v>
      </c>
      <c s="23" t="s">
        <v>184</v>
      </c>
      <c s="19" t="s">
        <v>37</v>
      </c>
      <c s="24" t="s">
        <v>185</v>
      </c>
      <c s="25" t="s">
        <v>126</v>
      </c>
      <c s="26">
        <v>54</v>
      </c>
      <c s="27">
        <v>0</v>
      </c>
      <c s="27">
        <f>ROUND(ROUND(H30,2)*ROUND(G30,3),2)</f>
      </c>
      <c r="O30">
        <f>(I30*21)/100</f>
      </c>
      <c t="s">
        <v>13</v>
      </c>
    </row>
    <row r="31" spans="1:5" ht="12.75">
      <c r="A31" s="28" t="s">
        <v>40</v>
      </c>
      <c r="E31" s="29" t="s">
        <v>513</v>
      </c>
    </row>
    <row r="32" spans="1:5" ht="12.75">
      <c r="A32" s="30" t="s">
        <v>42</v>
      </c>
      <c r="E32" s="31" t="s">
        <v>514</v>
      </c>
    </row>
    <row r="33" spans="1:5" ht="25.5">
      <c r="A33" t="s">
        <v>44</v>
      </c>
      <c r="E33" s="29" t="s">
        <v>188</v>
      </c>
    </row>
    <row r="34" spans="1:18" ht="12.75" customHeight="1">
      <c r="A34" s="5" t="s">
        <v>33</v>
      </c>
      <c s="5"/>
      <c s="35" t="s">
        <v>25</v>
      </c>
      <c s="5"/>
      <c s="21" t="s">
        <v>201</v>
      </c>
      <c s="5"/>
      <c s="5"/>
      <c s="5"/>
      <c s="36">
        <f>0+Q34</f>
      </c>
      <c r="O34">
        <f>0+R34</f>
      </c>
      <c r="Q34">
        <f>0+I35+I39+I43+I47</f>
      </c>
      <c>
        <f>0+O35+O39+O43+O47</f>
      </c>
    </row>
    <row r="35" spans="1:16" ht="12.75">
      <c r="A35" s="19" t="s">
        <v>35</v>
      </c>
      <c s="23" t="s">
        <v>66</v>
      </c>
      <c s="23" t="s">
        <v>472</v>
      </c>
      <c s="19" t="s">
        <v>37</v>
      </c>
      <c s="24" t="s">
        <v>473</v>
      </c>
      <c s="25" t="s">
        <v>96</v>
      </c>
      <c s="26">
        <v>16.2</v>
      </c>
      <c s="27">
        <v>0</v>
      </c>
      <c s="27">
        <f>ROUND(ROUND(H35,2)*ROUND(G35,3),2)</f>
      </c>
      <c r="O35">
        <f>(I35*21)/100</f>
      </c>
      <c t="s">
        <v>13</v>
      </c>
    </row>
    <row r="36" spans="1:5" ht="89.25">
      <c r="A36" s="28" t="s">
        <v>40</v>
      </c>
      <c r="E36" s="29" t="s">
        <v>515</v>
      </c>
    </row>
    <row r="37" spans="1:5" ht="12.75">
      <c r="A37" s="30" t="s">
        <v>42</v>
      </c>
      <c r="E37" s="31" t="s">
        <v>516</v>
      </c>
    </row>
    <row r="38" spans="1:5" ht="51">
      <c r="A38" t="s">
        <v>44</v>
      </c>
      <c r="E38" s="29" t="s">
        <v>206</v>
      </c>
    </row>
    <row r="39" spans="1:16" ht="12.75">
      <c r="A39" s="19" t="s">
        <v>35</v>
      </c>
      <c s="23" t="s">
        <v>73</v>
      </c>
      <c s="23" t="s">
        <v>213</v>
      </c>
      <c s="19" t="s">
        <v>37</v>
      </c>
      <c s="24" t="s">
        <v>214</v>
      </c>
      <c s="25" t="s">
        <v>126</v>
      </c>
      <c s="26">
        <v>576</v>
      </c>
      <c s="27">
        <v>0</v>
      </c>
      <c s="27">
        <f>ROUND(ROUND(H39,2)*ROUND(G39,3),2)</f>
      </c>
      <c r="O39">
        <f>(I39*21)/100</f>
      </c>
      <c t="s">
        <v>13</v>
      </c>
    </row>
    <row r="40" spans="1:5" ht="25.5">
      <c r="A40" s="28" t="s">
        <v>40</v>
      </c>
      <c r="E40" s="29" t="s">
        <v>517</v>
      </c>
    </row>
    <row r="41" spans="1:5" ht="38.25">
      <c r="A41" s="30" t="s">
        <v>42</v>
      </c>
      <c r="E41" s="31" t="s">
        <v>518</v>
      </c>
    </row>
    <row r="42" spans="1:5" ht="51">
      <c r="A42" t="s">
        <v>44</v>
      </c>
      <c r="E42" s="29" t="s">
        <v>216</v>
      </c>
    </row>
    <row r="43" spans="1:16" ht="12.75">
      <c r="A43" s="19" t="s">
        <v>35</v>
      </c>
      <c s="23" t="s">
        <v>30</v>
      </c>
      <c s="23" t="s">
        <v>478</v>
      </c>
      <c s="19" t="s">
        <v>37</v>
      </c>
      <c s="24" t="s">
        <v>479</v>
      </c>
      <c s="25" t="s">
        <v>96</v>
      </c>
      <c s="26">
        <v>14.4</v>
      </c>
      <c s="27">
        <v>0</v>
      </c>
      <c s="27">
        <f>ROUND(ROUND(H43,2)*ROUND(G43,3),2)</f>
      </c>
      <c r="O43">
        <f>(I43*21)/100</f>
      </c>
      <c t="s">
        <v>13</v>
      </c>
    </row>
    <row r="44" spans="1:5" ht="76.5">
      <c r="A44" s="28" t="s">
        <v>40</v>
      </c>
      <c r="E44" s="29" t="s">
        <v>519</v>
      </c>
    </row>
    <row r="45" spans="1:5" ht="12.75">
      <c r="A45" s="30" t="s">
        <v>42</v>
      </c>
      <c r="E45" s="31" t="s">
        <v>520</v>
      </c>
    </row>
    <row r="46" spans="1:5" ht="204">
      <c r="A46" t="s">
        <v>44</v>
      </c>
      <c r="E46" s="29" t="s">
        <v>482</v>
      </c>
    </row>
    <row r="47" spans="1:16" ht="12.75">
      <c r="A47" s="19" t="s">
        <v>35</v>
      </c>
      <c s="23" t="s">
        <v>32</v>
      </c>
      <c s="23" t="s">
        <v>483</v>
      </c>
      <c s="19" t="s">
        <v>37</v>
      </c>
      <c s="24" t="s">
        <v>484</v>
      </c>
      <c s="25" t="s">
        <v>96</v>
      </c>
      <c s="26">
        <v>16.2</v>
      </c>
      <c s="27">
        <v>0</v>
      </c>
      <c s="27">
        <f>ROUND(ROUND(H47,2)*ROUND(G47,3),2)</f>
      </c>
      <c r="O47">
        <f>(I47*21)/100</f>
      </c>
      <c t="s">
        <v>13</v>
      </c>
    </row>
    <row r="48" spans="1:5" ht="76.5">
      <c r="A48" s="28" t="s">
        <v>40</v>
      </c>
      <c r="E48" s="29" t="s">
        <v>521</v>
      </c>
    </row>
    <row r="49" spans="1:5" ht="12.75">
      <c r="A49" s="30" t="s">
        <v>42</v>
      </c>
      <c r="E49" s="31" t="s">
        <v>522</v>
      </c>
    </row>
    <row r="50" spans="1:5" ht="204">
      <c r="A50" t="s">
        <v>44</v>
      </c>
      <c r="E50" s="29" t="s">
        <v>482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7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0+O8+O13+O50+O55+O68+O73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523</v>
      </c>
      <c s="32">
        <f>0+I8+I13+I50+I55+I68+I73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523</v>
      </c>
      <c s="5"/>
      <c s="14" t="s">
        <v>524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</f>
      </c>
      <c>
        <f>0+O9</f>
      </c>
    </row>
    <row r="9" spans="1:16" ht="25.5">
      <c r="A9" s="19" t="s">
        <v>35</v>
      </c>
      <c s="23" t="s">
        <v>19</v>
      </c>
      <c s="23" t="s">
        <v>81</v>
      </c>
      <c s="19" t="s">
        <v>37</v>
      </c>
      <c s="24" t="s">
        <v>82</v>
      </c>
      <c s="25" t="s">
        <v>83</v>
      </c>
      <c s="26">
        <v>219.555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12.75">
      <c r="A10" s="28" t="s">
        <v>40</v>
      </c>
      <c r="E10" s="29" t="s">
        <v>408</v>
      </c>
    </row>
    <row r="11" spans="1:5" ht="12.75">
      <c r="A11" s="30" t="s">
        <v>42</v>
      </c>
      <c r="E11" s="31" t="s">
        <v>525</v>
      </c>
    </row>
    <row r="12" spans="1:5" ht="140.25">
      <c r="A12" t="s">
        <v>44</v>
      </c>
      <c r="E12" s="29" t="s">
        <v>86</v>
      </c>
    </row>
    <row r="13" spans="1:18" ht="12.75" customHeight="1">
      <c r="A13" s="5" t="s">
        <v>33</v>
      </c>
      <c s="5"/>
      <c s="35" t="s">
        <v>19</v>
      </c>
      <c s="5"/>
      <c s="21" t="s">
        <v>93</v>
      </c>
      <c s="5"/>
      <c s="5"/>
      <c s="5"/>
      <c s="36">
        <f>0+Q13</f>
      </c>
      <c r="O13">
        <f>0+R13</f>
      </c>
      <c r="Q13">
        <f>0+I14+I18+I22+I26+I30+I34+I38+I42+I46</f>
      </c>
      <c>
        <f>0+O14+O18+O22+O26+O30+O34+O38+O42+O46</f>
      </c>
    </row>
    <row r="14" spans="1:16" ht="25.5">
      <c r="A14" s="19" t="s">
        <v>35</v>
      </c>
      <c s="23" t="s">
        <v>13</v>
      </c>
      <c s="23" t="s">
        <v>94</v>
      </c>
      <c s="19" t="s">
        <v>37</v>
      </c>
      <c s="24" t="s">
        <v>95</v>
      </c>
      <c s="25" t="s">
        <v>96</v>
      </c>
      <c s="26">
        <v>129.15</v>
      </c>
      <c s="27">
        <v>0</v>
      </c>
      <c s="27">
        <f>ROUND(ROUND(H14,2)*ROUND(G14,3),2)</f>
      </c>
      <c r="O14">
        <f>(I14*21)/100</f>
      </c>
      <c t="s">
        <v>13</v>
      </c>
    </row>
    <row r="15" spans="1:5" ht="12.75">
      <c r="A15" s="28" t="s">
        <v>40</v>
      </c>
      <c r="E15" s="29" t="s">
        <v>410</v>
      </c>
    </row>
    <row r="16" spans="1:5" ht="38.25">
      <c r="A16" s="30" t="s">
        <v>42</v>
      </c>
      <c r="E16" s="31" t="s">
        <v>526</v>
      </c>
    </row>
    <row r="17" spans="1:5" ht="63.75">
      <c r="A17" t="s">
        <v>44</v>
      </c>
      <c r="E17" s="29" t="s">
        <v>99</v>
      </c>
    </row>
    <row r="18" spans="1:16" ht="12.75">
      <c r="A18" s="19" t="s">
        <v>35</v>
      </c>
      <c s="23" t="s">
        <v>12</v>
      </c>
      <c s="23" t="s">
        <v>107</v>
      </c>
      <c s="19" t="s">
        <v>37</v>
      </c>
      <c s="24" t="s">
        <v>108</v>
      </c>
      <c s="25" t="s">
        <v>96</v>
      </c>
      <c s="26">
        <v>21.28</v>
      </c>
      <c s="27">
        <v>0</v>
      </c>
      <c s="27">
        <f>ROUND(ROUND(H18,2)*ROUND(G18,3),2)</f>
      </c>
      <c r="O18">
        <f>(I18*21)/100</f>
      </c>
      <c t="s">
        <v>13</v>
      </c>
    </row>
    <row r="19" spans="1:5" ht="38.25">
      <c r="A19" s="28" t="s">
        <v>40</v>
      </c>
      <c r="E19" s="29" t="s">
        <v>412</v>
      </c>
    </row>
    <row r="20" spans="1:5" ht="12.75">
      <c r="A20" s="30" t="s">
        <v>42</v>
      </c>
      <c r="E20" s="31" t="s">
        <v>527</v>
      </c>
    </row>
    <row r="21" spans="1:5" ht="63.75">
      <c r="A21" t="s">
        <v>44</v>
      </c>
      <c r="E21" s="29" t="s">
        <v>99</v>
      </c>
    </row>
    <row r="22" spans="1:16" ht="12.75">
      <c r="A22" s="19" t="s">
        <v>35</v>
      </c>
      <c s="23" t="s">
        <v>23</v>
      </c>
      <c s="23" t="s">
        <v>113</v>
      </c>
      <c s="19" t="s">
        <v>37</v>
      </c>
      <c s="24" t="s">
        <v>114</v>
      </c>
      <c s="25" t="s">
        <v>104</v>
      </c>
      <c s="26">
        <v>102</v>
      </c>
      <c s="27">
        <v>0</v>
      </c>
      <c s="27">
        <f>ROUND(ROUND(H22,2)*ROUND(G22,3),2)</f>
      </c>
      <c r="O22">
        <f>(I22*21)/100</f>
      </c>
      <c t="s">
        <v>13</v>
      </c>
    </row>
    <row r="23" spans="1:5" ht="25.5">
      <c r="A23" s="28" t="s">
        <v>40</v>
      </c>
      <c r="E23" s="29" t="s">
        <v>414</v>
      </c>
    </row>
    <row r="24" spans="1:5" ht="12.75">
      <c r="A24" s="30" t="s">
        <v>42</v>
      </c>
      <c r="E24" s="31" t="s">
        <v>528</v>
      </c>
    </row>
    <row r="25" spans="1:5" ht="25.5">
      <c r="A25" t="s">
        <v>44</v>
      </c>
      <c r="E25" s="29" t="s">
        <v>117</v>
      </c>
    </row>
    <row r="26" spans="1:16" ht="12.75">
      <c r="A26" s="19" t="s">
        <v>35</v>
      </c>
      <c s="23" t="s">
        <v>25</v>
      </c>
      <c s="23" t="s">
        <v>416</v>
      </c>
      <c s="19" t="s">
        <v>37</v>
      </c>
      <c s="24" t="s">
        <v>417</v>
      </c>
      <c s="25" t="s">
        <v>96</v>
      </c>
      <c s="26">
        <v>112.05</v>
      </c>
      <c s="27">
        <v>0</v>
      </c>
      <c s="27">
        <f>ROUND(ROUND(H26,2)*ROUND(G26,3),2)</f>
      </c>
      <c r="O26">
        <f>(I26*21)/100</f>
      </c>
      <c t="s">
        <v>13</v>
      </c>
    </row>
    <row r="27" spans="1:5" ht="12.75">
      <c r="A27" s="28" t="s">
        <v>40</v>
      </c>
      <c r="E27" s="29" t="s">
        <v>418</v>
      </c>
    </row>
    <row r="28" spans="1:5" ht="38.25">
      <c r="A28" s="30" t="s">
        <v>42</v>
      </c>
      <c r="E28" s="31" t="s">
        <v>529</v>
      </c>
    </row>
    <row r="29" spans="1:5" ht="38.25">
      <c r="A29" t="s">
        <v>44</v>
      </c>
      <c r="E29" s="29" t="s">
        <v>420</v>
      </c>
    </row>
    <row r="30" spans="1:16" ht="12.75">
      <c r="A30" s="19" t="s">
        <v>35</v>
      </c>
      <c s="23" t="s">
        <v>27</v>
      </c>
      <c s="23" t="s">
        <v>118</v>
      </c>
      <c s="19" t="s">
        <v>37</v>
      </c>
      <c s="24" t="s">
        <v>119</v>
      </c>
      <c s="25" t="s">
        <v>96</v>
      </c>
      <c s="26">
        <v>86.135</v>
      </c>
      <c s="27">
        <v>0</v>
      </c>
      <c s="27">
        <f>ROUND(ROUND(H30,2)*ROUND(G30,3),2)</f>
      </c>
      <c r="O30">
        <f>(I30*21)/100</f>
      </c>
      <c t="s">
        <v>13</v>
      </c>
    </row>
    <row r="31" spans="1:5" ht="12.75">
      <c r="A31" s="28" t="s">
        <v>40</v>
      </c>
      <c r="E31" s="29" t="s">
        <v>421</v>
      </c>
    </row>
    <row r="32" spans="1:5" ht="38.25">
      <c r="A32" s="30" t="s">
        <v>42</v>
      </c>
      <c r="E32" s="31" t="s">
        <v>530</v>
      </c>
    </row>
    <row r="33" spans="1:5" ht="369.75">
      <c r="A33" t="s">
        <v>44</v>
      </c>
      <c r="E33" s="29" t="s">
        <v>122</v>
      </c>
    </row>
    <row r="34" spans="1:16" ht="12.75">
      <c r="A34" s="19" t="s">
        <v>35</v>
      </c>
      <c s="23" t="s">
        <v>66</v>
      </c>
      <c s="23" t="s">
        <v>160</v>
      </c>
      <c s="19" t="s">
        <v>37</v>
      </c>
      <c s="24" t="s">
        <v>161</v>
      </c>
      <c s="25" t="s">
        <v>96</v>
      </c>
      <c s="26">
        <v>301.42</v>
      </c>
      <c s="27">
        <v>0</v>
      </c>
      <c s="27">
        <f>ROUND(ROUND(H34,2)*ROUND(G34,3),2)</f>
      </c>
      <c r="O34">
        <f>(I34*21)/100</f>
      </c>
      <c t="s">
        <v>13</v>
      </c>
    </row>
    <row r="35" spans="1:5" ht="12.75">
      <c r="A35" s="28" t="s">
        <v>40</v>
      </c>
      <c r="E35" s="29" t="s">
        <v>162</v>
      </c>
    </row>
    <row r="36" spans="1:5" ht="51">
      <c r="A36" s="30" t="s">
        <v>42</v>
      </c>
      <c r="E36" s="31" t="s">
        <v>531</v>
      </c>
    </row>
    <row r="37" spans="1:5" ht="191.25">
      <c r="A37" t="s">
        <v>44</v>
      </c>
      <c r="E37" s="29" t="s">
        <v>164</v>
      </c>
    </row>
    <row r="38" spans="1:16" ht="12.75">
      <c r="A38" s="19" t="s">
        <v>35</v>
      </c>
      <c s="23" t="s">
        <v>73</v>
      </c>
      <c s="23" t="s">
        <v>184</v>
      </c>
      <c s="19" t="s">
        <v>37</v>
      </c>
      <c s="24" t="s">
        <v>185</v>
      </c>
      <c s="25" t="s">
        <v>126</v>
      </c>
      <c s="26">
        <v>373.5</v>
      </c>
      <c s="27">
        <v>0</v>
      </c>
      <c s="27">
        <f>ROUND(ROUND(H38,2)*ROUND(G38,3),2)</f>
      </c>
      <c r="O38">
        <f>(I38*21)/100</f>
      </c>
      <c t="s">
        <v>13</v>
      </c>
    </row>
    <row r="39" spans="1:5" ht="12.75">
      <c r="A39" s="28" t="s">
        <v>40</v>
      </c>
      <c r="E39" s="29" t="s">
        <v>424</v>
      </c>
    </row>
    <row r="40" spans="1:5" ht="38.25">
      <c r="A40" s="30" t="s">
        <v>42</v>
      </c>
      <c r="E40" s="31" t="s">
        <v>532</v>
      </c>
    </row>
    <row r="41" spans="1:5" ht="25.5">
      <c r="A41" t="s">
        <v>44</v>
      </c>
      <c r="E41" s="29" t="s">
        <v>188</v>
      </c>
    </row>
    <row r="42" spans="1:16" ht="12.75">
      <c r="A42" s="19" t="s">
        <v>35</v>
      </c>
      <c s="23" t="s">
        <v>30</v>
      </c>
      <c s="23" t="s">
        <v>426</v>
      </c>
      <c s="19" t="s">
        <v>37</v>
      </c>
      <c s="24" t="s">
        <v>427</v>
      </c>
      <c s="25" t="s">
        <v>96</v>
      </c>
      <c s="26">
        <v>112.05</v>
      </c>
      <c s="27">
        <v>0</v>
      </c>
      <c s="27">
        <f>ROUND(ROUND(H42,2)*ROUND(G42,3),2)</f>
      </c>
      <c r="O42">
        <f>(I42*21)/100</f>
      </c>
      <c t="s">
        <v>13</v>
      </c>
    </row>
    <row r="43" spans="1:5" ht="25.5">
      <c r="A43" s="28" t="s">
        <v>40</v>
      </c>
      <c r="E43" s="29" t="s">
        <v>428</v>
      </c>
    </row>
    <row r="44" spans="1:5" ht="38.25">
      <c r="A44" s="30" t="s">
        <v>42</v>
      </c>
      <c r="E44" s="31" t="s">
        <v>529</v>
      </c>
    </row>
    <row r="45" spans="1:5" ht="38.25">
      <c r="A45" t="s">
        <v>44</v>
      </c>
      <c r="E45" s="29" t="s">
        <v>429</v>
      </c>
    </row>
    <row r="46" spans="1:16" ht="12.75">
      <c r="A46" s="19" t="s">
        <v>35</v>
      </c>
      <c s="23" t="s">
        <v>32</v>
      </c>
      <c s="23" t="s">
        <v>430</v>
      </c>
      <c s="19" t="s">
        <v>37</v>
      </c>
      <c s="24" t="s">
        <v>431</v>
      </c>
      <c s="25" t="s">
        <v>96</v>
      </c>
      <c s="26">
        <v>112.05</v>
      </c>
      <c s="27">
        <v>0</v>
      </c>
      <c s="27">
        <f>ROUND(ROUND(H46,2)*ROUND(G46,3),2)</f>
      </c>
      <c r="O46">
        <f>(I46*21)/100</f>
      </c>
      <c t="s">
        <v>13</v>
      </c>
    </row>
    <row r="47" spans="1:5" ht="12.75">
      <c r="A47" s="28" t="s">
        <v>40</v>
      </c>
      <c r="E47" s="29" t="s">
        <v>432</v>
      </c>
    </row>
    <row r="48" spans="1:5" ht="12.75">
      <c r="A48" s="30" t="s">
        <v>42</v>
      </c>
      <c r="E48" s="31" t="s">
        <v>533</v>
      </c>
    </row>
    <row r="49" spans="1:5" ht="51">
      <c r="A49" t="s">
        <v>44</v>
      </c>
      <c r="E49" s="29" t="s">
        <v>434</v>
      </c>
    </row>
    <row r="50" spans="1:18" ht="12.75" customHeight="1">
      <c r="A50" s="5" t="s">
        <v>33</v>
      </c>
      <c s="5"/>
      <c s="35" t="s">
        <v>13</v>
      </c>
      <c s="5"/>
      <c s="21" t="s">
        <v>435</v>
      </c>
      <c s="5"/>
      <c s="5"/>
      <c s="5"/>
      <c s="36">
        <f>0+Q50</f>
      </c>
      <c r="O50">
        <f>0+R50</f>
      </c>
      <c r="Q50">
        <f>0+I51</f>
      </c>
      <c>
        <f>0+O51</f>
      </c>
    </row>
    <row r="51" spans="1:16" ht="12.75">
      <c r="A51" s="19" t="s">
        <v>35</v>
      </c>
      <c s="23" t="s">
        <v>123</v>
      </c>
      <c s="23" t="s">
        <v>436</v>
      </c>
      <c s="19" t="s">
        <v>37</v>
      </c>
      <c s="24" t="s">
        <v>437</v>
      </c>
      <c s="25" t="s">
        <v>126</v>
      </c>
      <c s="26">
        <v>400.5</v>
      </c>
      <c s="27">
        <v>0</v>
      </c>
      <c s="27">
        <f>ROUND(ROUND(H51,2)*ROUND(G51,3),2)</f>
      </c>
      <c r="O51">
        <f>(I51*21)/100</f>
      </c>
      <c t="s">
        <v>13</v>
      </c>
    </row>
    <row r="52" spans="1:5" ht="25.5">
      <c r="A52" s="28" t="s">
        <v>40</v>
      </c>
      <c r="E52" s="29" t="s">
        <v>438</v>
      </c>
    </row>
    <row r="53" spans="1:5" ht="38.25">
      <c r="A53" s="30" t="s">
        <v>42</v>
      </c>
      <c r="E53" s="31" t="s">
        <v>534</v>
      </c>
    </row>
    <row r="54" spans="1:5" ht="102">
      <c r="A54" t="s">
        <v>44</v>
      </c>
      <c r="E54" s="29" t="s">
        <v>440</v>
      </c>
    </row>
    <row r="55" spans="1:18" ht="12.75" customHeight="1">
      <c r="A55" s="5" t="s">
        <v>33</v>
      </c>
      <c s="5"/>
      <c s="35" t="s">
        <v>25</v>
      </c>
      <c s="5"/>
      <c s="21" t="s">
        <v>201</v>
      </c>
      <c s="5"/>
      <c s="5"/>
      <c s="5"/>
      <c s="36">
        <f>0+Q55</f>
      </c>
      <c r="O55">
        <f>0+R55</f>
      </c>
      <c r="Q55">
        <f>0+I56+I60+I64</f>
      </c>
      <c>
        <f>0+O56+O60+O64</f>
      </c>
    </row>
    <row r="56" spans="1:16" ht="12.75">
      <c r="A56" s="19" t="s">
        <v>35</v>
      </c>
      <c s="23" t="s">
        <v>130</v>
      </c>
      <c s="23" t="s">
        <v>203</v>
      </c>
      <c s="19" t="s">
        <v>37</v>
      </c>
      <c s="24" t="s">
        <v>204</v>
      </c>
      <c s="25" t="s">
        <v>96</v>
      </c>
      <c s="26">
        <v>129.15</v>
      </c>
      <c s="27">
        <v>0</v>
      </c>
      <c s="27">
        <f>ROUND(ROUND(H56,2)*ROUND(G56,3),2)</f>
      </c>
      <c r="O56">
        <f>(I56*21)/100</f>
      </c>
      <c t="s">
        <v>13</v>
      </c>
    </row>
    <row r="57" spans="1:5" ht="12.75">
      <c r="A57" s="28" t="s">
        <v>40</v>
      </c>
      <c r="E57" s="29" t="s">
        <v>432</v>
      </c>
    </row>
    <row r="58" spans="1:5" ht="38.25">
      <c r="A58" s="30" t="s">
        <v>42</v>
      </c>
      <c r="E58" s="31" t="s">
        <v>535</v>
      </c>
    </row>
    <row r="59" spans="1:5" ht="51">
      <c r="A59" t="s">
        <v>44</v>
      </c>
      <c r="E59" s="29" t="s">
        <v>206</v>
      </c>
    </row>
    <row r="60" spans="1:16" ht="12.75">
      <c r="A60" s="19" t="s">
        <v>35</v>
      </c>
      <c s="23" t="s">
        <v>135</v>
      </c>
      <c s="23" t="s">
        <v>442</v>
      </c>
      <c s="19" t="s">
        <v>37</v>
      </c>
      <c s="24" t="s">
        <v>443</v>
      </c>
      <c s="25" t="s">
        <v>126</v>
      </c>
      <c s="26">
        <v>107.5</v>
      </c>
      <c s="27">
        <v>0</v>
      </c>
      <c s="27">
        <f>ROUND(ROUND(H60,2)*ROUND(G60,3),2)</f>
      </c>
      <c r="O60">
        <f>(I60*21)/100</f>
      </c>
      <c t="s">
        <v>13</v>
      </c>
    </row>
    <row r="61" spans="1:5" ht="12.75">
      <c r="A61" s="28" t="s">
        <v>40</v>
      </c>
      <c r="E61" s="29" t="s">
        <v>444</v>
      </c>
    </row>
    <row r="62" spans="1:5" ht="12.75">
      <c r="A62" s="30" t="s">
        <v>42</v>
      </c>
      <c r="E62" s="31" t="s">
        <v>536</v>
      </c>
    </row>
    <row r="63" spans="1:5" ht="38.25">
      <c r="A63" t="s">
        <v>44</v>
      </c>
      <c r="E63" s="29" t="s">
        <v>446</v>
      </c>
    </row>
    <row r="64" spans="1:16" ht="12.75">
      <c r="A64" s="19" t="s">
        <v>35</v>
      </c>
      <c s="23" t="s">
        <v>140</v>
      </c>
      <c s="23" t="s">
        <v>239</v>
      </c>
      <c s="19" t="s">
        <v>37</v>
      </c>
      <c s="24" t="s">
        <v>240</v>
      </c>
      <c s="25" t="s">
        <v>126</v>
      </c>
      <c s="26">
        <v>266</v>
      </c>
      <c s="27">
        <v>0</v>
      </c>
      <c s="27">
        <f>ROUND(ROUND(H64,2)*ROUND(G64,3),2)</f>
      </c>
      <c r="O64">
        <f>(I64*21)/100</f>
      </c>
      <c t="s">
        <v>13</v>
      </c>
    </row>
    <row r="65" spans="1:5" ht="12.75">
      <c r="A65" s="28" t="s">
        <v>40</v>
      </c>
      <c r="E65" s="29" t="s">
        <v>432</v>
      </c>
    </row>
    <row r="66" spans="1:5" ht="12.75">
      <c r="A66" s="30" t="s">
        <v>42</v>
      </c>
      <c r="E66" s="31" t="s">
        <v>537</v>
      </c>
    </row>
    <row r="67" spans="1:5" ht="140.25">
      <c r="A67" t="s">
        <v>44</v>
      </c>
      <c r="E67" s="29" t="s">
        <v>228</v>
      </c>
    </row>
    <row r="68" spans="1:18" ht="12.75" customHeight="1">
      <c r="A68" s="5" t="s">
        <v>33</v>
      </c>
      <c s="5"/>
      <c s="35" t="s">
        <v>66</v>
      </c>
      <c s="5"/>
      <c s="21" t="s">
        <v>448</v>
      </c>
      <c s="5"/>
      <c s="5"/>
      <c s="5"/>
      <c s="36">
        <f>0+Q68</f>
      </c>
      <c r="O68">
        <f>0+R68</f>
      </c>
      <c r="Q68">
        <f>0+I69</f>
      </c>
      <c>
        <f>0+O69</f>
      </c>
    </row>
    <row r="69" spans="1:16" ht="12.75">
      <c r="A69" s="19" t="s">
        <v>35</v>
      </c>
      <c s="23" t="s">
        <v>145</v>
      </c>
      <c s="23" t="s">
        <v>449</v>
      </c>
      <c s="19" t="s">
        <v>37</v>
      </c>
      <c s="24" t="s">
        <v>450</v>
      </c>
      <c s="25" t="s">
        <v>83</v>
      </c>
      <c s="26">
        <v>225.412</v>
      </c>
      <c s="27">
        <v>0</v>
      </c>
      <c s="27">
        <f>ROUND(ROUND(H69,2)*ROUND(G69,3),2)</f>
      </c>
      <c r="O69">
        <f>(I69*21)/100</f>
      </c>
      <c t="s">
        <v>13</v>
      </c>
    </row>
    <row r="70" spans="1:5" ht="12.75">
      <c r="A70" s="28" t="s">
        <v>40</v>
      </c>
      <c r="E70" s="29" t="s">
        <v>451</v>
      </c>
    </row>
    <row r="71" spans="1:5" ht="12.75">
      <c r="A71" s="30" t="s">
        <v>42</v>
      </c>
      <c r="E71" s="31" t="s">
        <v>538</v>
      </c>
    </row>
    <row r="72" spans="1:5" ht="102">
      <c r="A72" t="s">
        <v>44</v>
      </c>
      <c r="E72" s="29" t="s">
        <v>453</v>
      </c>
    </row>
    <row r="73" spans="1:18" ht="12.75" customHeight="1">
      <c r="A73" s="5" t="s">
        <v>33</v>
      </c>
      <c s="5"/>
      <c s="35" t="s">
        <v>30</v>
      </c>
      <c s="5"/>
      <c s="21" t="s">
        <v>259</v>
      </c>
      <c s="5"/>
      <c s="5"/>
      <c s="5"/>
      <c s="36">
        <f>0+Q73</f>
      </c>
      <c r="O73">
        <f>0+R73</f>
      </c>
      <c r="Q73">
        <f>0+I74</f>
      </c>
      <c>
        <f>0+O74</f>
      </c>
    </row>
    <row r="74" spans="1:16" ht="12.75">
      <c r="A74" s="19" t="s">
        <v>35</v>
      </c>
      <c s="23" t="s">
        <v>149</v>
      </c>
      <c s="23" t="s">
        <v>301</v>
      </c>
      <c s="19" t="s">
        <v>37</v>
      </c>
      <c s="24" t="s">
        <v>302</v>
      </c>
      <c s="25" t="s">
        <v>104</v>
      </c>
      <c s="26">
        <v>102</v>
      </c>
      <c s="27">
        <v>0</v>
      </c>
      <c s="27">
        <f>ROUND(ROUND(H74,2)*ROUND(G74,3),2)</f>
      </c>
      <c r="O74">
        <f>(I74*21)/100</f>
      </c>
      <c t="s">
        <v>13</v>
      </c>
    </row>
    <row r="75" spans="1:5" ht="12.75">
      <c r="A75" s="28" t="s">
        <v>40</v>
      </c>
      <c r="E75" s="29" t="s">
        <v>432</v>
      </c>
    </row>
    <row r="76" spans="1:5" ht="12.75">
      <c r="A76" s="30" t="s">
        <v>42</v>
      </c>
      <c r="E76" s="31" t="s">
        <v>539</v>
      </c>
    </row>
    <row r="77" spans="1:5" ht="38.25">
      <c r="A77" t="s">
        <v>44</v>
      </c>
      <c r="E77" s="29" t="s">
        <v>303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